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esktop\Edición Planeta\CN_11_09_CO\CN_11_09_CO_RevEXp\"/>
    </mc:Choice>
  </mc:AlternateContent>
  <bookViews>
    <workbookView xWindow="0" yWindow="0" windowWidth="19200" windowHeight="8955" tabRatio="500"/>
  </bookViews>
  <sheets>
    <sheet name="Solicitud gráfica" sheetId="1" r:id="rId1"/>
    <sheet name="Ayuda" sheetId="2" r:id="rId2"/>
    <sheet name="Definición técnica de imagenes" sheetId="3" r:id="rId3"/>
  </sheets>
  <definedNames>
    <definedName name="_xlnm._FilterDatabase" localSheetId="0" hidden="1">'Solicitud gráfica'!$A$7:$K$96</definedName>
  </definedName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10" i="1"/>
  <c r="H21" i="2"/>
  <c r="D17" i="2"/>
  <c r="D18" i="2"/>
  <c r="D5" i="2"/>
  <c r="D7" i="2"/>
  <c r="F11" i="1"/>
  <c r="G11" i="1"/>
  <c r="F12" i="1"/>
  <c r="G12" i="1"/>
  <c r="F13" i="1"/>
  <c r="G13" i="1"/>
  <c r="F14" i="1"/>
  <c r="G14" i="1"/>
  <c r="F15" i="1"/>
  <c r="G15" i="1"/>
  <c r="F16" i="1"/>
  <c r="G16" i="1"/>
  <c r="F17" i="1"/>
  <c r="G17" i="1"/>
  <c r="F18" i="1"/>
  <c r="G18" i="1"/>
  <c r="F19" i="1"/>
  <c r="G19" i="1"/>
  <c r="F20" i="1"/>
  <c r="G20" i="1"/>
  <c r="F21" i="1"/>
  <c r="G21" i="1"/>
  <c r="F22" i="1"/>
  <c r="G22" i="1"/>
  <c r="F23" i="1"/>
  <c r="G23" i="1"/>
  <c r="F24" i="1"/>
  <c r="G24" i="1"/>
  <c r="F25" i="1"/>
  <c r="G25" i="1"/>
  <c r="F26" i="1"/>
  <c r="G26" i="1"/>
  <c r="F27" i="1"/>
  <c r="G27" i="1"/>
  <c r="F28" i="1"/>
  <c r="G28" i="1"/>
  <c r="F29" i="1"/>
  <c r="G29" i="1"/>
  <c r="F30" i="1"/>
  <c r="G30" i="1"/>
  <c r="F31" i="1"/>
  <c r="G31" i="1"/>
  <c r="F32" i="1"/>
  <c r="G32" i="1"/>
  <c r="F33" i="1"/>
  <c r="G33" i="1"/>
  <c r="F34" i="1"/>
  <c r="G34" i="1"/>
  <c r="F35" i="1"/>
  <c r="G35" i="1"/>
  <c r="F36" i="1"/>
  <c r="G36" i="1"/>
  <c r="F37" i="1"/>
  <c r="G37" i="1"/>
  <c r="F38" i="1"/>
  <c r="G38" i="1"/>
  <c r="F39" i="1"/>
  <c r="G39" i="1"/>
  <c r="F40" i="1"/>
  <c r="G40" i="1"/>
  <c r="F41" i="1"/>
  <c r="G41" i="1"/>
  <c r="F42" i="1"/>
  <c r="G42" i="1"/>
  <c r="F43" i="1"/>
  <c r="G43" i="1"/>
  <c r="F44" i="1"/>
  <c r="G44" i="1"/>
  <c r="F45" i="1"/>
  <c r="G45" i="1"/>
  <c r="F46" i="1"/>
  <c r="G46" i="1"/>
  <c r="F47" i="1"/>
  <c r="G47" i="1"/>
  <c r="F48" i="1"/>
  <c r="G48" i="1"/>
  <c r="F49" i="1"/>
  <c r="G49" i="1"/>
  <c r="F50" i="1"/>
  <c r="G50" i="1"/>
  <c r="F51" i="1"/>
  <c r="G51" i="1"/>
  <c r="F52" i="1"/>
  <c r="G52" i="1"/>
  <c r="F53" i="1"/>
  <c r="G53" i="1"/>
  <c r="F54" i="1"/>
  <c r="G54" i="1"/>
  <c r="F55" i="1"/>
  <c r="G55" i="1"/>
  <c r="F56" i="1"/>
  <c r="G56" i="1"/>
  <c r="F57" i="1"/>
  <c r="G57" i="1"/>
  <c r="F58" i="1"/>
  <c r="G58" i="1"/>
  <c r="F59" i="1"/>
  <c r="G59" i="1"/>
  <c r="F60" i="1"/>
  <c r="G60" i="1"/>
  <c r="F61" i="1"/>
  <c r="G61" i="1"/>
  <c r="F62" i="1"/>
  <c r="G62" i="1"/>
  <c r="F63" i="1"/>
  <c r="G63" i="1"/>
  <c r="F64" i="1"/>
  <c r="G64" i="1"/>
  <c r="F65" i="1"/>
  <c r="G65" i="1"/>
  <c r="F66" i="1"/>
  <c r="G66" i="1"/>
  <c r="F67" i="1"/>
  <c r="G67" i="1"/>
  <c r="F68" i="1"/>
  <c r="G68" i="1"/>
  <c r="F69" i="1"/>
  <c r="G69" i="1"/>
  <c r="F70" i="1"/>
  <c r="G70" i="1"/>
  <c r="F71" i="1"/>
  <c r="G71" i="1"/>
  <c r="F72" i="1"/>
  <c r="G72" i="1"/>
  <c r="F73" i="1"/>
  <c r="G73" i="1"/>
  <c r="F74" i="1"/>
  <c r="G74" i="1"/>
  <c r="F75" i="1"/>
  <c r="G75" i="1"/>
  <c r="F76" i="1"/>
  <c r="G76" i="1"/>
  <c r="F77" i="1"/>
  <c r="G77" i="1"/>
  <c r="F78" i="1"/>
  <c r="G78" i="1"/>
  <c r="F79" i="1"/>
  <c r="G79" i="1"/>
  <c r="F80" i="1"/>
  <c r="G80" i="1"/>
  <c r="F81" i="1"/>
  <c r="G81" i="1"/>
  <c r="F82" i="1"/>
  <c r="G82" i="1"/>
  <c r="F83" i="1"/>
  <c r="G83" i="1"/>
  <c r="F84" i="1"/>
  <c r="G84" i="1"/>
  <c r="F85" i="1"/>
  <c r="G85" i="1"/>
  <c r="F86" i="1"/>
  <c r="G86" i="1"/>
  <c r="F87" i="1"/>
  <c r="G87" i="1"/>
  <c r="F88" i="1"/>
  <c r="G88" i="1"/>
  <c r="F89" i="1"/>
  <c r="G89" i="1"/>
  <c r="F90" i="1"/>
  <c r="G90" i="1"/>
  <c r="F91" i="1"/>
  <c r="G91" i="1"/>
  <c r="F92" i="1"/>
  <c r="G92" i="1"/>
  <c r="F93" i="1"/>
  <c r="G93" i="1"/>
  <c r="F94" i="1"/>
  <c r="G94" i="1"/>
  <c r="F95" i="1"/>
  <c r="G95" i="1"/>
  <c r="F96" i="1"/>
  <c r="G96" i="1"/>
  <c r="F10" i="1"/>
  <c r="C11" i="1"/>
  <c r="C12" i="1"/>
  <c r="C13" i="1"/>
  <c r="C14" i="1"/>
  <c r="C15" i="1"/>
  <c r="C10" i="1"/>
  <c r="F5" i="1"/>
  <c r="I21" i="2"/>
  <c r="K45" i="2"/>
  <c r="J21" i="2"/>
  <c r="G10" i="1"/>
</calcChain>
</file>

<file path=xl/sharedStrings.xml><?xml version="1.0" encoding="utf-8"?>
<sst xmlns="http://schemas.openxmlformats.org/spreadsheetml/2006/main" count="355" uniqueCount="225">
  <si>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</si>
  <si>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</si>
  <si>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</si>
  <si>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</si>
  <si>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</si>
  <si>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</si>
  <si>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</si>
  <si>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</si>
  <si>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</si>
  <si>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</si>
  <si>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</si>
  <si>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</si>
  <si>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</si>
  <si>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</si>
  <si>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</si>
  <si>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</si>
  <si>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</si>
  <si>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</si>
  <si>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</si>
  <si>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</si>
  <si>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</si>
  <si>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</si>
  <si>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</si>
  <si>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</si>
  <si>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</si>
  <si>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</si>
  <si>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</si>
  <si>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</si>
  <si>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</si>
  <si>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</si>
  <si>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</si>
  <si>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</si>
  <si>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</si>
  <si>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</si>
  <si>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</si>
  <si>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</si>
  <si>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</si>
  <si>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</si>
  <si>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</si>
  <si>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</si>
  <si>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</si>
  <si>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</si>
  <si>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</si>
  <si>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</si>
  <si>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</si>
  <si>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</si>
  <si>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</si>
  <si>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</si>
  <si>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</si>
  <si>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</si>
  <si>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</si>
  <si>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</si>
  <si>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</si>
  <si>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</si>
  <si>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</si>
  <si>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</si>
  <si>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</si>
  <si>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</si>
  <si>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</si>
  <si>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</si>
  <si>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</si>
  <si>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</si>
  <si>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</si>
  <si>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</si>
  <si>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</si>
  <si>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</si>
  <si>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</si>
  <si>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</si>
  <si>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</si>
  <si>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</si>
  <si>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</si>
  <si>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</si>
  <si>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</si>
  <si>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</si>
  <si>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</si>
  <si>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</si>
  <si>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</si>
  <si>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</si>
  <si>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</si>
  <si>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</si>
  <si>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</si>
  <si>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</si>
  <si>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</si>
  <si>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</si>
  <si>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</si>
  <si>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</si>
  <si>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</si>
  <si>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</si>
  <si>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</si>
  <si>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</si>
  <si>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</si>
  <si>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</si>
  <si>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</si>
  <si>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</si>
  <si>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</si>
  <si>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</si>
  <si>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</si>
  <si>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</si>
  <si>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</si>
  <si>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</si>
  <si>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</si>
  <si>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</si>
  <si>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</si>
  <si>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</si>
  <si>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</si>
  <si>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</si>
  <si>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</si>
  <si>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</si>
  <si>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</si>
  <si>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</si>
  <si>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</si>
  <si>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</si>
  <si>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</si>
  <si>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</si>
  <si>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</si>
  <si>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</si>
  <si>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</si>
  <si>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</si>
  <si>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</si>
  <si>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</si>
  <si>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</si>
  <si>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</si>
  <si>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</si>
  <si>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</si>
  <si>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</si>
  <si>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</si>
  <si>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</si>
  <si>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</si>
  <si>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</si>
  <si>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</si>
  <si>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</si>
  <si>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</si>
  <si>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</si>
  <si>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</si>
  <si>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</si>
  <si>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</si>
  <si>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</si>
  <si>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</si>
  <si>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</si>
  <si>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</si>
  <si>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</si>
  <si>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</si>
  <si>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</si>
  <si>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</si>
  <si>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</si>
  <si>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Las disoluciones iónicas</t>
  </si>
  <si>
    <t>Lyz Marcela Bernal Gómez</t>
  </si>
  <si>
    <t>Cuaderno de Estudio</t>
  </si>
  <si>
    <t>CN_11_09_CO</t>
  </si>
  <si>
    <t>4° ESO/Física y química/Los ácidos y bases/¿Qué son los ácidos?</t>
  </si>
  <si>
    <t>Fotografía</t>
  </si>
  <si>
    <t>Horizontal</t>
  </si>
  <si>
    <t>Ilustración</t>
  </si>
  <si>
    <t>4 ESO/Física y química/los ácidos y las bases/El pH/La escala de pH</t>
  </si>
  <si>
    <t>Vertical</t>
  </si>
  <si>
    <t>4°ESO/Física y química/los ácidos y las bases/El pH/¿cómo se mide el pH?</t>
  </si>
  <si>
    <t>Fotografía de papel indicador de pH</t>
  </si>
  <si>
    <t xml:space="preserve">4° ESO/Física y química/los ácidos y las bases/La fuerza de los 
ácidos y las bases 
</t>
  </si>
  <si>
    <t xml:space="preserve">4 ESO/Física y química/los ácidos y las bases/La fuerza de los 
ácidos y las bases 
</t>
  </si>
  <si>
    <t>Fotografía de reacción de una base con una sal de amonio</t>
  </si>
  <si>
    <t>4° ESO/Física y química/los ácidos y las bases/las reacciones de los ácidos y las bases/ Reacción de un ácido con un carbonato</t>
  </si>
  <si>
    <t>4° ESO/Física y química/los ácidos y las bases/las reacciones de los ácidos y las bases/Reacción de un ácido con un metal</t>
  </si>
  <si>
    <t>Fotografía de reacción de un ácido con un carbonato</t>
  </si>
  <si>
    <t>Fotografía reacción de neutralización</t>
  </si>
  <si>
    <t xml:space="preserve">Fotografía de un laboratorista realizando una valoración </t>
  </si>
  <si>
    <t>Ilustración curva de valoración ácido fuerte - base fuerte</t>
  </si>
  <si>
    <t>Ilustración curva de valoración base fuerte - ácido fuerte</t>
  </si>
  <si>
    <t>La imagen curva de valoración se obtuvo de la página web relacionada. Sin embargo no esta libre de derechos.  Se solicita realizar gráfico similar a la que se deja en imagen guía.</t>
  </si>
  <si>
    <t>Ilustración curva de valoración ácido débil – base fuerte</t>
  </si>
  <si>
    <t>La imagen de la curva de valoración no se tomo de ninguna página, sin embargo la curva de imagen 23 se volteo verticalmente y se cambiaron los valores del eje x</t>
  </si>
  <si>
    <t>Fotografía de disociación de un ácido fuerte</t>
  </si>
  <si>
    <t>Fotografía disociación de un ácido débil</t>
  </si>
  <si>
    <t>4° ESO/Física y química/Los ácidos y las bases/Los ácidos y las bases en la vida diaria/Ejemplos de productos que contienen ácidos/</t>
  </si>
  <si>
    <t>4° ESO/Física y química/Los ácidos y las bases/ejemplos de productos que contiene bases/</t>
  </si>
  <si>
    <t>Fotografía que incluye naranjas, jarra con vinagre y botella con leche</t>
  </si>
  <si>
    <t xml:space="preserve">4°ESO/Física y química/Los ácidos y las bases/Las causas de la acidez y la basicidad/los electrólitos </t>
  </si>
  <si>
    <t>Fotografía de azúcar en varias presentaciones</t>
  </si>
  <si>
    <t xml:space="preserve">Ilustración de pila seca </t>
  </si>
  <si>
    <r>
      <t>Se solicita por favor que se realice el cambio de idioma de los textos. "Anode (Zinc inner case)" por Anodo (Carcasa de zinc) "Cathode (Graphite Rod) por " Cátodo (Barra de carbono) "Paste of MnO</t>
    </r>
    <r>
      <rPr>
        <vertAlign val="subscript"/>
        <sz val="10"/>
        <rFont val="Century Gothic"/>
        <family val="2"/>
      </rPr>
      <t xml:space="preserve">2 </t>
    </r>
    <r>
      <rPr>
        <sz val="10"/>
        <rFont val="Century Gothic"/>
        <family val="2"/>
      </rPr>
      <t>and carbon" por " Pasta húmeda con NH</t>
    </r>
    <r>
      <rPr>
        <vertAlign val="subscript"/>
        <sz val="10"/>
        <rFont val="Century Gothic"/>
        <family val="2"/>
      </rPr>
      <t>4</t>
    </r>
    <r>
      <rPr>
        <sz val="10"/>
        <rFont val="Century Gothic"/>
        <family val="2"/>
      </rPr>
      <t>Cl y ZnCl</t>
    </r>
    <r>
      <rPr>
        <vertAlign val="subscript"/>
        <sz val="10"/>
        <rFont val="Century Gothic"/>
        <family val="2"/>
      </rPr>
      <t xml:space="preserve">2 </t>
    </r>
    <r>
      <rPr>
        <sz val="10"/>
        <rFont val="Century Gothic"/>
        <family val="2"/>
      </rPr>
      <t xml:space="preserve">". Eliminar texto "Dry battery". Se solicita incluir nueva parte. Por favor revisar la imagen guía que incluye los cambios. </t>
    </r>
  </si>
  <si>
    <t>Código Shutterstock 115908034</t>
  </si>
  <si>
    <t>Código Shutterstock  173050052</t>
  </si>
  <si>
    <t>Código Shutterstock  254930377</t>
  </si>
  <si>
    <t xml:space="preserve">Fotografía de pila alcalina </t>
  </si>
  <si>
    <r>
      <t>4° ESO/Física y química/los ácidos y las bases/las reacciones de los ácidos y las bases/</t>
    </r>
    <r>
      <rPr>
        <sz val="10.5"/>
        <color theme="1"/>
        <rFont val="Century Gothic"/>
        <family val="2"/>
      </rPr>
      <t xml:space="preserve"> Reacción de una base con una sal de amonio</t>
    </r>
  </si>
  <si>
    <r>
      <t xml:space="preserve">La imagen fue tomada de la web relacionada. Sin embargo no está libre de derechos. Por favor ilustrar de manera similar a la imagen guía. La letras que se encuentran en el vaso izquierdo es: Zn --&gt; Zn </t>
    </r>
    <r>
      <rPr>
        <vertAlign val="superscript"/>
        <sz val="10"/>
        <rFont val="Century Gothic"/>
        <family val="2"/>
      </rPr>
      <t>2+</t>
    </r>
    <r>
      <rPr>
        <sz val="10"/>
        <rFont val="Century Gothic"/>
        <family val="2"/>
      </rPr>
      <t xml:space="preserve"> + e</t>
    </r>
    <r>
      <rPr>
        <vertAlign val="superscript"/>
        <sz val="10"/>
        <rFont val="Century Gothic"/>
        <family val="2"/>
      </rPr>
      <t xml:space="preserve">- </t>
    </r>
    <r>
      <rPr>
        <sz val="10"/>
        <rFont val="Century Gothic"/>
        <family val="2"/>
      </rPr>
      <t>El vaso de la derecha:  Cu</t>
    </r>
    <r>
      <rPr>
        <vertAlign val="superscript"/>
        <sz val="10"/>
        <rFont val="Century Gothic"/>
        <family val="2"/>
      </rPr>
      <t>2+</t>
    </r>
    <r>
      <rPr>
        <sz val="10"/>
        <rFont val="Century Gothic"/>
        <family val="2"/>
      </rPr>
      <t xml:space="preserve"> +2e</t>
    </r>
    <r>
      <rPr>
        <vertAlign val="superscript"/>
        <sz val="10"/>
        <rFont val="Century Gothic"/>
        <family val="2"/>
      </rPr>
      <t>-</t>
    </r>
    <r>
      <rPr>
        <sz val="10"/>
        <rFont val="Century Gothic"/>
        <family val="2"/>
      </rPr>
      <t xml:space="preserve"> --&gt; Cu.Las letras que se encuentran encima de"Puente salino" Cl</t>
    </r>
    <r>
      <rPr>
        <vertAlign val="superscript"/>
        <sz val="10"/>
        <rFont val="Century Gothic"/>
        <family val="2"/>
      </rPr>
      <t xml:space="preserve">-  </t>
    </r>
    <r>
      <rPr>
        <sz val="10"/>
        <rFont val="Century Gothic"/>
        <family val="2"/>
      </rPr>
      <t>y K</t>
    </r>
    <r>
      <rPr>
        <vertAlign val="superscript"/>
        <sz val="10"/>
        <rFont val="Century Gothic"/>
        <family val="2"/>
      </rPr>
      <t xml:space="preserve"> +</t>
    </r>
  </si>
  <si>
    <r>
      <t>Por favor correr los números que se encuentran en la parte superior, un poco hacia la derecha de tal manera que:  el 0 (cero) del elemento Zn se ubique encima de la letra "n". El +2 se debe ubicar encima de Zn. El 0 (cero) se debe ubicar encima de H</t>
    </r>
    <r>
      <rPr>
        <vertAlign val="subscript"/>
        <sz val="10"/>
        <color theme="1"/>
        <rFont val="Century Gothic"/>
        <family val="2"/>
      </rPr>
      <t xml:space="preserve">2. </t>
    </r>
    <r>
      <rPr>
        <sz val="10"/>
        <color theme="1"/>
        <rFont val="Century Gothic"/>
        <family val="2"/>
      </rPr>
      <t>Por favor revisar imagen guía.</t>
    </r>
  </si>
  <si>
    <t>Fotografía de crema dental en un cepillo de dientes.</t>
  </si>
  <si>
    <t xml:space="preserve">Ver descripción y obervaciones </t>
  </si>
  <si>
    <r>
      <rPr>
        <u/>
        <sz val="10"/>
        <color theme="1"/>
        <rFont val="Century Gothic"/>
        <family val="2"/>
      </rPr>
      <t xml:space="preserve">Ver descripción y obervaciones. </t>
    </r>
    <r>
      <rPr>
        <sz val="10"/>
        <color theme="1"/>
        <rFont val="Century Gothic"/>
        <family val="2"/>
      </rPr>
      <t>http://www.gobiernodecanarias.org/educacion/3/usrn/lentiscal/1-cdquimica-tic/applets/Neutralizacion/teoria-neutralizacion.htm</t>
    </r>
  </si>
  <si>
    <r>
      <rPr>
        <u/>
        <sz val="10"/>
        <color theme="1"/>
        <rFont val="Century Gothic"/>
        <family val="2"/>
      </rPr>
      <t xml:space="preserve">Ver descripción y obervaciones </t>
    </r>
    <r>
      <rPr>
        <sz val="10"/>
        <color theme="1"/>
        <rFont val="Century Gothic"/>
        <family val="2"/>
      </rPr>
      <t>http://karenjessica92.blogspot.com/2012/03/practica-n-4-curva-de-titulacion.html</t>
    </r>
  </si>
  <si>
    <r>
      <rPr>
        <u/>
        <sz val="10"/>
        <rFont val="Century Gothic"/>
        <family val="2"/>
      </rPr>
      <t>Ver descripción y obervacione</t>
    </r>
    <r>
      <rPr>
        <sz val="10"/>
        <rFont val="Century Gothic"/>
        <family val="2"/>
      </rPr>
      <t>s http://html.rincondelvago.com/celdas-galvanicas_1.html</t>
    </r>
  </si>
  <si>
    <t xml:space="preserve">Fotografía de la escala de pH </t>
  </si>
  <si>
    <t>Fotografía de gráfico que muestra el pH de algunas sustancias cotidianas</t>
  </si>
  <si>
    <t xml:space="preserve">Fotografía de equipo pHmetro </t>
  </si>
  <si>
    <t>Fotografía de sangre en un tubo de ensayo</t>
  </si>
  <si>
    <t xml:space="preserve">Ilustración reacción de un ácido con un metal. </t>
  </si>
  <si>
    <t>4° ESO/Física y química/los ácidos y las bases/las reacciones de los ácidos y las bases/la neutralización</t>
  </si>
  <si>
    <t xml:space="preserve">Fotografía que incluye jabón de tocador, envases de productos de limpieza y antiácido efervescente. </t>
  </si>
  <si>
    <t xml:space="preserve">Código Shutterstock 83923882 Ver descripción y obervaciones </t>
  </si>
  <si>
    <t>Ilustración de celda de Daniell</t>
  </si>
  <si>
    <t>IMG02</t>
  </si>
  <si>
    <t>IMG03</t>
  </si>
  <si>
    <t>IMG04</t>
  </si>
  <si>
    <t>IMG05</t>
  </si>
  <si>
    <t>IMG06</t>
  </si>
  <si>
    <t>IMG07</t>
  </si>
  <si>
    <t>IMG08</t>
  </si>
  <si>
    <t>IMG09</t>
  </si>
  <si>
    <t>IMG10</t>
  </si>
  <si>
    <t>IMG11</t>
  </si>
  <si>
    <t>IMG12</t>
  </si>
  <si>
    <t>IMG13</t>
  </si>
  <si>
    <t>IMG14</t>
  </si>
  <si>
    <t>IMG15</t>
  </si>
  <si>
    <t>IMG16</t>
  </si>
  <si>
    <t>IMG17</t>
  </si>
  <si>
    <t>IMG18</t>
  </si>
  <si>
    <t>IMG19</t>
  </si>
  <si>
    <t>IMG20</t>
  </si>
  <si>
    <t>IMG21</t>
  </si>
  <si>
    <t>IMG22</t>
  </si>
  <si>
    <t>Se necesita por favor que se haga la ilustración que se encuentra en la lupa de acuerdo a la imagen guía (se encuentra abajo). Las figuras que se encuentran en naranja, en negro y en azul se deben ilustrar igual a la conversión que se encuentra a bajo del vaso. Se debe ilustrar la misma cantidad de figuras que aparece en la imagen guía y en igual orden. Solo las modificaciones aplican para lo que se encuentra en la lupa.</t>
  </si>
  <si>
    <t>Se necesita por favor que se haga la ilustración que se encuentra en la lupa de acuerdo a la imagen guía (se encuentra abajo). Las figuras que se encuentran en naranja y en azul se deben ilustrar igual a la conversión que se encuentra a bajo del vaso. Se debe ilustrar la misma cantidad de figuras que aparece en la imagen guía y en igual orden  Solo las modificaciones aplican para lo que se encuentra en la lupa.</t>
  </si>
  <si>
    <t>Se solicita por favor eliminar las líneas que se encuentran encerradas en la ilustración ya elaborada. Se deja imagen guía:</t>
  </si>
  <si>
    <t>Se solicita reemplazar fotografía azúcar en varias presentaciones,  por la ilustración que se encuentra en la imagen guía ( se ecuentra abajo) Las circunferencias moradas deben ser esferas del mismo color, el texto no debe estar en cuadros. Los dos vasos deben del mismo tamaño.</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</si>
</sst>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9" x14ac:knownFonts="1">
    <font>
      <sz val="12"/>
      <color theme="1"/>
      <name val="Calibri"/>
      <family val="2"/>
      <scheme val="minor"/>
    </font>
    <font>
      <sz val="11"/>
      <color theme="1"/>
      <name val="Calibri"/>
      <family val="2"/>
      <scheme val="minor"/>
    </font>
    <font>
      <sz val="10"/>
      <name val="Century Gothic"/>
    </font>
    <font>
      <b/>
      <sz val="10"/>
      <name val="Century Gothic"/>
    </font>
    <font>
      <u/>
      <sz val="12"/>
      <color theme="10"/>
      <name val="Calibri"/>
      <family val="2"/>
      <scheme val="minor"/>
    </font>
    <font>
      <u/>
      <sz val="12"/>
      <color theme="11"/>
      <name val="Calibri"/>
      <family val="2"/>
      <scheme val="minor"/>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0.5"/>
      <color rgb="FF000000"/>
      <name val="Century Gothic"/>
      <family val="2"/>
    </font>
    <font>
      <sz val="10.5"/>
      <color theme="1"/>
      <name val="Century Gothic"/>
      <family val="2"/>
    </font>
    <font>
      <sz val="10"/>
      <color rgb="FF000000"/>
      <name val="Century Gothic"/>
      <family val="2"/>
    </font>
    <font>
      <vertAlign val="subscript"/>
      <sz val="10"/>
      <color theme="1"/>
      <name val="Century Gothic"/>
      <family val="2"/>
    </font>
    <font>
      <vertAlign val="subscript"/>
      <sz val="10"/>
      <name val="Century Gothic"/>
      <family val="2"/>
    </font>
    <font>
      <vertAlign val="superscript"/>
      <sz val="10"/>
      <name val="Century Gothic"/>
      <family val="2"/>
    </font>
    <font>
      <sz val="9"/>
      <color rgb="FF000000"/>
      <name val="Century Gothic"/>
      <family val="2"/>
    </font>
    <font>
      <sz val="14"/>
      <color theme="1"/>
      <name val="Arial"/>
      <family val="2"/>
    </font>
    <font>
      <u/>
      <sz val="10"/>
      <color theme="1"/>
      <name val="Century Gothic"/>
      <family val="2"/>
    </font>
    <font>
      <u/>
      <sz val="10"/>
      <name val="Century Gothic"/>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7">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medium">
        <color auto="1"/>
      </right>
      <top style="thin">
        <color auto="1"/>
      </top>
      <bottom style="thin">
        <color auto="1"/>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29">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6" fillId="0" borderId="0" xfId="0" applyFont="1" applyBorder="1"/>
    <xf numFmtId="0" fontId="7"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8"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1" fillId="0" borderId="0" xfId="0" applyFont="1" applyBorder="1"/>
    <xf numFmtId="0" fontId="11" fillId="0" borderId="5" xfId="0" applyFont="1" applyBorder="1"/>
    <xf numFmtId="0" fontId="10" fillId="2" borderId="5" xfId="0" applyFont="1" applyFill="1" applyBorder="1"/>
    <xf numFmtId="164" fontId="6" fillId="0" borderId="0" xfId="0" applyNumberFormat="1" applyFont="1" applyBorder="1" applyAlignment="1">
      <alignment horizontal="center"/>
    </xf>
    <xf numFmtId="0" fontId="12" fillId="8" borderId="0" xfId="0" applyFont="1" applyFill="1" applyAlignment="1">
      <alignment horizontal="center" vertical="center" wrapText="1"/>
    </xf>
    <xf numFmtId="0" fontId="13" fillId="0" borderId="28" xfId="0" applyFont="1" applyFill="1" applyBorder="1" applyAlignment="1">
      <alignment vertical="center" wrapText="1"/>
    </xf>
    <xf numFmtId="0" fontId="0" fillId="0" borderId="0" xfId="0" applyFill="1" applyAlignment="1">
      <alignment vertical="center" wrapText="1"/>
    </xf>
    <xf numFmtId="0" fontId="13" fillId="0" borderId="29" xfId="0" applyFont="1" applyFill="1" applyBorder="1" applyAlignment="1">
      <alignment vertical="center" wrapText="1"/>
    </xf>
    <xf numFmtId="0" fontId="14" fillId="0" borderId="29" xfId="0" applyFont="1" applyFill="1" applyBorder="1" applyAlignment="1">
      <alignment vertical="center" wrapText="1"/>
    </xf>
    <xf numFmtId="0" fontId="13" fillId="0" borderId="29" xfId="0" applyFont="1" applyFill="1" applyBorder="1" applyAlignment="1">
      <alignment vertical="center"/>
    </xf>
    <xf numFmtId="0" fontId="13" fillId="0" borderId="29" xfId="0" applyFont="1" applyBorder="1" applyAlignment="1">
      <alignment vertical="center" wrapText="1"/>
    </xf>
    <xf numFmtId="0" fontId="15" fillId="0" borderId="29" xfId="0" applyFont="1" applyBorder="1" applyAlignment="1">
      <alignment vertical="center" wrapText="1"/>
    </xf>
    <xf numFmtId="0" fontId="14" fillId="0" borderId="29" xfId="0" applyFont="1" applyBorder="1" applyAlignment="1">
      <alignment vertical="center" wrapText="1"/>
    </xf>
    <xf numFmtId="0" fontId="16" fillId="0" borderId="0" xfId="0" applyFont="1" applyAlignment="1">
      <alignment vertical="center" wrapText="1"/>
    </xf>
    <xf numFmtId="0" fontId="17" fillId="0" borderId="29" xfId="0" applyFont="1" applyFill="1" applyBorder="1" applyAlignment="1">
      <alignment vertical="center" wrapText="1"/>
    </xf>
    <xf numFmtId="0" fontId="18" fillId="0" borderId="0" xfId="0" applyFont="1" applyAlignment="1">
      <alignment vertical="center" wrapText="1"/>
    </xf>
    <xf numFmtId="0" fontId="8"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7" fillId="5" borderId="32" xfId="0" applyFont="1" applyFill="1" applyBorder="1" applyAlignment="1">
      <alignment horizontal="center" vertical="center"/>
    </xf>
    <xf numFmtId="0" fontId="6" fillId="0" borderId="0" xfId="0" applyNumberFormat="1" applyFont="1" applyBorder="1" applyAlignment="1">
      <alignment horizontal="center"/>
    </xf>
    <xf numFmtId="0" fontId="8" fillId="0" borderId="33" xfId="0" applyFont="1" applyBorder="1" applyAlignment="1">
      <alignment vertical="center" wrapText="1"/>
    </xf>
    <xf numFmtId="0" fontId="0" fillId="0" borderId="31" xfId="0" quotePrefix="1" applyBorder="1" applyAlignment="1">
      <alignment vertical="center" wrapText="1"/>
    </xf>
    <xf numFmtId="1" fontId="6" fillId="0" borderId="5" xfId="0" applyNumberFormat="1" applyFont="1" applyFill="1" applyBorder="1" applyAlignment="1">
      <alignment horizontal="left" vertical="center" wrapText="1"/>
    </xf>
    <xf numFmtId="0" fontId="11" fillId="0" borderId="5" xfId="0" applyFont="1" applyBorder="1" applyAlignment="1">
      <alignment wrapText="1"/>
    </xf>
    <xf numFmtId="0" fontId="6" fillId="0" borderId="5" xfId="0" applyFont="1" applyFill="1" applyBorder="1" applyAlignment="1">
      <alignment wrapText="1"/>
    </xf>
    <xf numFmtId="0" fontId="21" fillId="0" borderId="5" xfId="0" applyFont="1" applyBorder="1" applyAlignment="1">
      <alignment wrapText="1"/>
    </xf>
    <xf numFmtId="0" fontId="6" fillId="0" borderId="5" xfId="0" applyFont="1" applyFill="1" applyBorder="1" applyAlignment="1">
      <alignment vertical="center" wrapText="1"/>
    </xf>
    <xf numFmtId="0" fontId="11" fillId="0" borderId="5" xfId="0" applyFont="1" applyBorder="1" applyAlignment="1">
      <alignment horizontal="left" wrapText="1"/>
    </xf>
    <xf numFmtId="0" fontId="11" fillId="0" borderId="5" xfId="0" applyFont="1" applyBorder="1" applyAlignment="1">
      <alignment horizontal="left" vertical="center"/>
    </xf>
    <xf numFmtId="1" fontId="6" fillId="0" borderId="5" xfId="0" applyNumberFormat="1" applyFont="1" applyFill="1" applyBorder="1" applyAlignment="1">
      <alignment vertical="center" wrapText="1"/>
    </xf>
    <xf numFmtId="0" fontId="19" fillId="0" borderId="0" xfId="0" applyFont="1" applyAlignment="1">
      <alignment horizontal="left" vertical="center" wrapText="1"/>
    </xf>
    <xf numFmtId="0" fontId="19" fillId="0" borderId="5" xfId="0" applyFont="1" applyBorder="1" applyAlignment="1">
      <alignment horizontal="left" vertical="center" wrapText="1"/>
    </xf>
    <xf numFmtId="0" fontId="25" fillId="0" borderId="5" xfId="0" applyFont="1" applyBorder="1" applyAlignment="1">
      <alignment wrapText="1"/>
    </xf>
    <xf numFmtId="0" fontId="20" fillId="0" borderId="0" xfId="0" applyFont="1" applyAlignment="1">
      <alignment horizontal="left" vertical="center" wrapText="1"/>
    </xf>
    <xf numFmtId="0" fontId="19" fillId="0" borderId="5" xfId="0" applyFont="1" applyBorder="1" applyAlignment="1">
      <alignment wrapText="1"/>
    </xf>
    <xf numFmtId="0" fontId="20" fillId="0" borderId="5" xfId="0" applyFont="1" applyBorder="1" applyAlignment="1">
      <alignment horizontal="left" vertical="center" wrapText="1"/>
    </xf>
    <xf numFmtId="0" fontId="19" fillId="0" borderId="0" xfId="0" applyFont="1" applyAlignment="1">
      <alignment vertical="top"/>
    </xf>
    <xf numFmtId="0" fontId="19" fillId="0" borderId="2" xfId="0" applyFont="1" applyBorder="1" applyAlignment="1">
      <alignment vertical="top" wrapText="1"/>
    </xf>
    <xf numFmtId="0" fontId="19" fillId="0" borderId="5" xfId="0" applyFont="1" applyBorder="1" applyAlignment="1">
      <alignment vertical="top" wrapText="1"/>
    </xf>
    <xf numFmtId="0" fontId="6" fillId="0" borderId="5" xfId="0" applyFont="1" applyFill="1" applyBorder="1" applyAlignment="1">
      <alignment vertical="top" wrapText="1"/>
    </xf>
    <xf numFmtId="0" fontId="21" fillId="0" borderId="5" xfId="0" applyFont="1" applyBorder="1" applyAlignment="1">
      <alignment vertical="top" wrapText="1"/>
    </xf>
    <xf numFmtId="0" fontId="11" fillId="0" borderId="5" xfId="0" applyFont="1" applyBorder="1" applyAlignment="1">
      <alignment vertical="top" wrapText="1"/>
    </xf>
    <xf numFmtId="0" fontId="26" fillId="0" borderId="0" xfId="0" applyFont="1" applyAlignment="1">
      <alignment horizontal="left" vertical="top" wrapText="1"/>
    </xf>
    <xf numFmtId="0" fontId="20" fillId="0" borderId="0" xfId="0" applyFont="1" applyAlignment="1">
      <alignment vertical="top" wrapText="1"/>
    </xf>
    <xf numFmtId="0" fontId="20" fillId="0" borderId="5" xfId="0" applyFont="1" applyBorder="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6" fillId="0" borderId="27" xfId="0" applyNumberFormat="1" applyFont="1" applyBorder="1" applyAlignment="1">
      <alignment horizontal="center"/>
    </xf>
    <xf numFmtId="164" fontId="6" fillId="0" borderId="26" xfId="0" applyNumberFormat="1" applyFont="1" applyBorder="1" applyAlignment="1">
      <alignment horizontal="center"/>
    </xf>
    <xf numFmtId="0" fontId="7"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24" xfId="0" applyFont="1" applyFill="1" applyBorder="1" applyAlignment="1">
      <alignment horizontal="left"/>
    </xf>
    <xf numFmtId="0" fontId="2" fillId="0" borderId="36" xfId="0" applyFont="1" applyFill="1" applyBorder="1" applyAlignment="1">
      <alignment horizontal="left"/>
    </xf>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9" fillId="6" borderId="14" xfId="0" applyFont="1" applyFill="1" applyBorder="1" applyAlignment="1">
      <alignment horizontal="center" vertical="center" wrapText="1"/>
    </xf>
    <xf numFmtId="0" fontId="9" fillId="6" borderId="15" xfId="0" applyFont="1" applyFill="1" applyBorder="1" applyAlignment="1">
      <alignment horizontal="center" vertical="center" wrapText="1"/>
    </xf>
    <xf numFmtId="0" fontId="9" fillId="6" borderId="16" xfId="0" applyFont="1" applyFill="1" applyBorder="1" applyAlignment="1">
      <alignment horizontal="center" vertical="center" wrapText="1"/>
    </xf>
    <xf numFmtId="0" fontId="8" fillId="0" borderId="1" xfId="0" applyFont="1" applyBorder="1" applyAlignment="1">
      <alignment horizontal="center" vertical="center" wrapText="1"/>
    </xf>
    <xf numFmtId="0" fontId="8" fillId="0" borderId="2" xfId="0" applyFont="1" applyBorder="1" applyAlignment="1">
      <alignment horizontal="center" vertical="center" wrapText="1"/>
    </xf>
    <xf numFmtId="0" fontId="8"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2" fillId="7" borderId="0" xfId="0" applyFont="1" applyFill="1" applyAlignment="1">
      <alignment horizontal="center" vertical="center" wrapText="1"/>
    </xf>
    <xf numFmtId="0" fontId="12" fillId="8" borderId="0" xfId="0" applyFont="1" applyFill="1" applyAlignment="1">
      <alignment horizontal="center" vertical="center" wrapText="1"/>
    </xf>
    <xf numFmtId="0" fontId="11" fillId="0" borderId="5" xfId="0" applyFont="1" applyFill="1" applyBorder="1" applyAlignment="1">
      <alignment horizontal="left" wrapText="1"/>
    </xf>
    <xf numFmtId="0" fontId="11" fillId="0" borderId="5" xfId="0" applyFont="1" applyFill="1" applyBorder="1" applyAlignment="1">
      <alignment vertical="top" wrapText="1"/>
    </xf>
    <xf numFmtId="0" fontId="19" fillId="0" borderId="0" xfId="0" applyFont="1" applyFill="1" applyAlignment="1">
      <alignment vertical="top" wrapText="1"/>
    </xf>
    <xf numFmtId="0" fontId="20" fillId="0" borderId="0" xfId="0" applyFont="1" applyFill="1" applyAlignment="1">
      <alignment horizontal="left" vertical="center" wrapText="1"/>
    </xf>
    <xf numFmtId="0" fontId="20" fillId="0" borderId="5" xfId="0" applyFont="1" applyFill="1" applyBorder="1" applyAlignment="1">
      <alignment vertical="top" wrapText="1"/>
    </xf>
    <xf numFmtId="1" fontId="6" fillId="0" borderId="5" xfId="0" quotePrefix="1" applyNumberFormat="1" applyFont="1" applyFill="1" applyBorder="1" applyAlignment="1">
      <alignment horizontal="left" vertical="center" wrapText="1"/>
    </xf>
    <xf numFmtId="0" fontId="19" fillId="0" borderId="2" xfId="0" applyFont="1" applyBorder="1" applyAlignment="1">
      <alignment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2"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2"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17.png"/><Relationship Id="rId13" Type="http://schemas.openxmlformats.org/officeDocument/2006/relationships/image" Target="../media/image22.png"/><Relationship Id="rId18" Type="http://schemas.openxmlformats.org/officeDocument/2006/relationships/image" Target="../media/image27.png"/><Relationship Id="rId3" Type="http://schemas.openxmlformats.org/officeDocument/2006/relationships/image" Target="../media/image12.png"/><Relationship Id="rId7" Type="http://schemas.openxmlformats.org/officeDocument/2006/relationships/image" Target="../media/image16.png"/><Relationship Id="rId12" Type="http://schemas.openxmlformats.org/officeDocument/2006/relationships/image" Target="../media/image21.png"/><Relationship Id="rId17" Type="http://schemas.openxmlformats.org/officeDocument/2006/relationships/image" Target="../media/image26.png"/><Relationship Id="rId2" Type="http://schemas.openxmlformats.org/officeDocument/2006/relationships/image" Target="../media/image11.png"/><Relationship Id="rId16" Type="http://schemas.openxmlformats.org/officeDocument/2006/relationships/image" Target="../media/image25.png"/><Relationship Id="rId20" Type="http://schemas.openxmlformats.org/officeDocument/2006/relationships/image" Target="../media/image29.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20.png"/><Relationship Id="rId5" Type="http://schemas.openxmlformats.org/officeDocument/2006/relationships/image" Target="../media/image14.png"/><Relationship Id="rId15" Type="http://schemas.openxmlformats.org/officeDocument/2006/relationships/image" Target="../media/image24.png"/><Relationship Id="rId10" Type="http://schemas.openxmlformats.org/officeDocument/2006/relationships/image" Target="../media/image19.png"/><Relationship Id="rId19" Type="http://schemas.openxmlformats.org/officeDocument/2006/relationships/image" Target="../media/image28.png"/><Relationship Id="rId4" Type="http://schemas.openxmlformats.org/officeDocument/2006/relationships/image" Target="../media/image13.png"/><Relationship Id="rId9" Type="http://schemas.openxmlformats.org/officeDocument/2006/relationships/image" Target="../media/image18.png"/><Relationship Id="rId14" Type="http://schemas.openxmlformats.org/officeDocument/2006/relationships/image" Target="../media/image23.png"/></Relationships>
</file>

<file path=xl/drawings/_rels/vmlDrawing1.v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9</xdr:col>
      <xdr:colOff>47626</xdr:colOff>
      <xdr:row>9</xdr:row>
      <xdr:rowOff>457201</xdr:rowOff>
    </xdr:from>
    <xdr:to>
      <xdr:col>9</xdr:col>
      <xdr:colOff>1381126</xdr:colOff>
      <xdr:row>9</xdr:row>
      <xdr:rowOff>1398495</xdr:rowOff>
    </xdr:to>
    <xdr:pic>
      <xdr:nvPicPr>
        <xdr:cNvPr id="7" name="Imagen 6"/>
        <xdr:cNvPicPr>
          <a:picLocks noChangeAspect="1"/>
        </xdr:cNvPicPr>
      </xdr:nvPicPr>
      <xdr:blipFill>
        <a:blip xmlns:r="http://schemas.openxmlformats.org/officeDocument/2006/relationships" r:embed="rId1"/>
        <a:stretch>
          <a:fillRect/>
        </a:stretch>
      </xdr:blipFill>
      <xdr:spPr>
        <a:xfrm>
          <a:off x="13735051" y="2428876"/>
          <a:ext cx="1333500" cy="941294"/>
        </a:xfrm>
        <a:prstGeom prst="rect">
          <a:avLst/>
        </a:prstGeom>
      </xdr:spPr>
    </xdr:pic>
    <xdr:clientData/>
  </xdr:twoCellAnchor>
  <mc:AlternateContent xmlns:mc="http://schemas.openxmlformats.org/markup-compatibility/2006">
    <mc:Choice xmlns:a14="http://schemas.microsoft.com/office/drawing/2010/main" Requires="a14">
      <xdr:twoCellAnchor>
        <xdr:from>
          <xdr:col>9</xdr:col>
          <xdr:colOff>104775</xdr:colOff>
          <xdr:row>10</xdr:row>
          <xdr:rowOff>209550</xdr:rowOff>
        </xdr:from>
        <xdr:to>
          <xdr:col>9</xdr:col>
          <xdr:colOff>1781175</xdr:colOff>
          <xdr:row>10</xdr:row>
          <xdr:rowOff>1447800</xdr:rowOff>
        </xdr:to>
        <xdr:sp macro="" textlink="">
          <xdr:nvSpPr>
            <xdr:cNvPr id="2071" name="Object 23" hidden="1">
              <a:extLst>
                <a:ext uri="{63B3BB69-23CF-44E3-9099-C40C66FF867C}">
                  <a14:compatExt spid="_x0000_s207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228600</xdr:colOff>
          <xdr:row>11</xdr:row>
          <xdr:rowOff>190500</xdr:rowOff>
        </xdr:from>
        <xdr:to>
          <xdr:col>9</xdr:col>
          <xdr:colOff>2324100</xdr:colOff>
          <xdr:row>11</xdr:row>
          <xdr:rowOff>1162050</xdr:rowOff>
        </xdr:to>
        <xdr:sp macro="" textlink="">
          <xdr:nvSpPr>
            <xdr:cNvPr id="2073" name="Object 25" hidden="1">
              <a:extLst>
                <a:ext uri="{63B3BB69-23CF-44E3-9099-C40C66FF867C}">
                  <a14:compatExt spid="_x0000_s207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95250</xdr:colOff>
          <xdr:row>12</xdr:row>
          <xdr:rowOff>219075</xdr:rowOff>
        </xdr:from>
        <xdr:to>
          <xdr:col>9</xdr:col>
          <xdr:colOff>942975</xdr:colOff>
          <xdr:row>12</xdr:row>
          <xdr:rowOff>2076450</xdr:rowOff>
        </xdr:to>
        <xdr:sp macro="" textlink="">
          <xdr:nvSpPr>
            <xdr:cNvPr id="2075" name="Object 27" hidden="1">
              <a:extLst>
                <a:ext uri="{63B3BB69-23CF-44E3-9099-C40C66FF867C}">
                  <a14:compatExt spid="_x0000_s2075"/>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13</xdr:row>
          <xdr:rowOff>238125</xdr:rowOff>
        </xdr:from>
        <xdr:to>
          <xdr:col>9</xdr:col>
          <xdr:colOff>1562100</xdr:colOff>
          <xdr:row>13</xdr:row>
          <xdr:rowOff>1152525</xdr:rowOff>
        </xdr:to>
        <xdr:sp macro="" textlink="">
          <xdr:nvSpPr>
            <xdr:cNvPr id="2076" name="Object 28" hidden="1">
              <a:extLst>
                <a:ext uri="{63B3BB69-23CF-44E3-9099-C40C66FF867C}">
                  <a14:compatExt spid="_x0000_s207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xdr:from>
      <xdr:col>9</xdr:col>
      <xdr:colOff>581025</xdr:colOff>
      <xdr:row>14</xdr:row>
      <xdr:rowOff>0</xdr:rowOff>
    </xdr:from>
    <xdr:to>
      <xdr:col>9</xdr:col>
      <xdr:colOff>2543175</xdr:colOff>
      <xdr:row>14</xdr:row>
      <xdr:rowOff>0</xdr:rowOff>
    </xdr:to>
    <xdr:pic>
      <xdr:nvPicPr>
        <xdr:cNvPr id="34" name="Imagen 33"/>
        <xdr:cNvPicPr>
          <a:picLocks noChangeAspect="1" noChangeArrowheads="1"/>
        </xdr:cNvPicPr>
      </xdr:nvPicPr>
      <xdr:blipFill>
        <a:blip xmlns:r="http://schemas.openxmlformats.org/officeDocument/2006/relationships" r:embed="rId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4268450" y="20907375"/>
          <a:ext cx="196215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732367</xdr:colOff>
      <xdr:row>14</xdr:row>
      <xdr:rowOff>577850</xdr:rowOff>
    </xdr:from>
    <xdr:to>
      <xdr:col>9</xdr:col>
      <xdr:colOff>2637367</xdr:colOff>
      <xdr:row>14</xdr:row>
      <xdr:rowOff>2088898</xdr:rowOff>
    </xdr:to>
    <xdr:pic>
      <xdr:nvPicPr>
        <xdr:cNvPr id="15" name="Imagen 14"/>
        <xdr:cNvPicPr>
          <a:picLocks noChangeAspect="1"/>
        </xdr:cNvPicPr>
      </xdr:nvPicPr>
      <xdr:blipFill>
        <a:blip xmlns:r="http://schemas.openxmlformats.org/officeDocument/2006/relationships" r:embed="rId3"/>
        <a:stretch>
          <a:fillRect/>
        </a:stretch>
      </xdr:blipFill>
      <xdr:spPr>
        <a:xfrm>
          <a:off x="14427200" y="20590933"/>
          <a:ext cx="1905000" cy="1511048"/>
        </a:xfrm>
        <a:prstGeom prst="rect">
          <a:avLst/>
        </a:prstGeom>
      </xdr:spPr>
    </xdr:pic>
    <xdr:clientData/>
  </xdr:twoCellAnchor>
  <xdr:twoCellAnchor editAs="oneCell">
    <xdr:from>
      <xdr:col>9</xdr:col>
      <xdr:colOff>739775</xdr:colOff>
      <xdr:row>15</xdr:row>
      <xdr:rowOff>1000125</xdr:rowOff>
    </xdr:from>
    <xdr:to>
      <xdr:col>9</xdr:col>
      <xdr:colOff>2349500</xdr:colOff>
      <xdr:row>15</xdr:row>
      <xdr:rowOff>2331477</xdr:rowOff>
    </xdr:to>
    <xdr:pic>
      <xdr:nvPicPr>
        <xdr:cNvPr id="18" name="Imagen 17"/>
        <xdr:cNvPicPr>
          <a:picLocks noChangeAspect="1"/>
        </xdr:cNvPicPr>
      </xdr:nvPicPr>
      <xdr:blipFill rotWithShape="1">
        <a:blip xmlns:r="http://schemas.openxmlformats.org/officeDocument/2006/relationships" r:embed="rId4"/>
        <a:srcRect l="19060" r="4121" b="14070"/>
        <a:stretch/>
      </xdr:blipFill>
      <xdr:spPr>
        <a:xfrm>
          <a:off x="14434608" y="25542875"/>
          <a:ext cx="1609725" cy="1331352"/>
        </a:xfrm>
        <a:prstGeom prst="rect">
          <a:avLst/>
        </a:prstGeom>
      </xdr:spPr>
    </xdr:pic>
    <xdr:clientData/>
  </xdr:twoCellAnchor>
  <xdr:twoCellAnchor editAs="oneCell">
    <xdr:from>
      <xdr:col>9</xdr:col>
      <xdr:colOff>202892</xdr:colOff>
      <xdr:row>16</xdr:row>
      <xdr:rowOff>304800</xdr:rowOff>
    </xdr:from>
    <xdr:to>
      <xdr:col>9</xdr:col>
      <xdr:colOff>2314184</xdr:colOff>
      <xdr:row>16</xdr:row>
      <xdr:rowOff>1821447</xdr:rowOff>
    </xdr:to>
    <xdr:pic>
      <xdr:nvPicPr>
        <xdr:cNvPr id="20" name="Imagen 19"/>
        <xdr:cNvPicPr>
          <a:picLocks noChangeAspect="1"/>
        </xdr:cNvPicPr>
      </xdr:nvPicPr>
      <xdr:blipFill>
        <a:blip xmlns:r="http://schemas.openxmlformats.org/officeDocument/2006/relationships" r:embed="rId5"/>
        <a:stretch>
          <a:fillRect/>
        </a:stretch>
      </xdr:blipFill>
      <xdr:spPr>
        <a:xfrm>
          <a:off x="13890317" y="28736925"/>
          <a:ext cx="2111292" cy="1516647"/>
        </a:xfrm>
        <a:prstGeom prst="rect">
          <a:avLst/>
        </a:prstGeom>
      </xdr:spPr>
    </xdr:pic>
    <xdr:clientData/>
  </xdr:twoCellAnchor>
  <xdr:twoCellAnchor editAs="oneCell">
    <xdr:from>
      <xdr:col>9</xdr:col>
      <xdr:colOff>361950</xdr:colOff>
      <xdr:row>17</xdr:row>
      <xdr:rowOff>409575</xdr:rowOff>
    </xdr:from>
    <xdr:to>
      <xdr:col>9</xdr:col>
      <xdr:colOff>3543300</xdr:colOff>
      <xdr:row>17</xdr:row>
      <xdr:rowOff>952501</xdr:rowOff>
    </xdr:to>
    <xdr:pic>
      <xdr:nvPicPr>
        <xdr:cNvPr id="22" name="Imagen 21"/>
        <xdr:cNvPicPr>
          <a:picLocks noChangeAspect="1"/>
        </xdr:cNvPicPr>
      </xdr:nvPicPr>
      <xdr:blipFill rotWithShape="1">
        <a:blip xmlns:r="http://schemas.openxmlformats.org/officeDocument/2006/relationships" r:embed="rId6"/>
        <a:srcRect l="6206" t="15550" r="3668" b="42244"/>
        <a:stretch/>
      </xdr:blipFill>
      <xdr:spPr>
        <a:xfrm>
          <a:off x="14049375" y="30689550"/>
          <a:ext cx="3181350" cy="542926"/>
        </a:xfrm>
        <a:prstGeom prst="rect">
          <a:avLst/>
        </a:prstGeom>
      </xdr:spPr>
    </xdr:pic>
    <xdr:clientData/>
  </xdr:twoCellAnchor>
  <xdr:twoCellAnchor editAs="oneCell">
    <xdr:from>
      <xdr:col>9</xdr:col>
      <xdr:colOff>57150</xdr:colOff>
      <xdr:row>18</xdr:row>
      <xdr:rowOff>542925</xdr:rowOff>
    </xdr:from>
    <xdr:to>
      <xdr:col>9</xdr:col>
      <xdr:colOff>2171700</xdr:colOff>
      <xdr:row>18</xdr:row>
      <xdr:rowOff>1285875</xdr:rowOff>
    </xdr:to>
    <xdr:pic>
      <xdr:nvPicPr>
        <xdr:cNvPr id="65" name="Imagen 64"/>
        <xdr:cNvPicPr/>
      </xdr:nvPicPr>
      <xdr:blipFill rotWithShape="1">
        <a:blip xmlns:r="http://schemas.openxmlformats.org/officeDocument/2006/relationships" r:embed="rId7"/>
        <a:srcRect l="43449" t="43168" r="18873" b="33286"/>
        <a:stretch/>
      </xdr:blipFill>
      <xdr:spPr bwMode="auto">
        <a:xfrm>
          <a:off x="13744575" y="31984950"/>
          <a:ext cx="2114550" cy="74295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xdr:from>
          <xdr:col>10</xdr:col>
          <xdr:colOff>85725</xdr:colOff>
          <xdr:row>18</xdr:row>
          <xdr:rowOff>1638300</xdr:rowOff>
        </xdr:from>
        <xdr:to>
          <xdr:col>10</xdr:col>
          <xdr:colOff>1990725</xdr:colOff>
          <xdr:row>18</xdr:row>
          <xdr:rowOff>2409825</xdr:rowOff>
        </xdr:to>
        <xdr:sp macro="" textlink="">
          <xdr:nvSpPr>
            <xdr:cNvPr id="2100" name="Object 52" hidden="1">
              <a:extLst>
                <a:ext uri="{63B3BB69-23CF-44E3-9099-C40C66FF867C}">
                  <a14:compatExt spid="_x0000_s210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209551</xdr:colOff>
      <xdr:row>19</xdr:row>
      <xdr:rowOff>371475</xdr:rowOff>
    </xdr:from>
    <xdr:to>
      <xdr:col>9</xdr:col>
      <xdr:colOff>3657601</xdr:colOff>
      <xdr:row>19</xdr:row>
      <xdr:rowOff>828675</xdr:rowOff>
    </xdr:to>
    <xdr:pic>
      <xdr:nvPicPr>
        <xdr:cNvPr id="24" name="Imagen 23"/>
        <xdr:cNvPicPr>
          <a:picLocks noChangeAspect="1"/>
        </xdr:cNvPicPr>
      </xdr:nvPicPr>
      <xdr:blipFill rotWithShape="1">
        <a:blip xmlns:r="http://schemas.openxmlformats.org/officeDocument/2006/relationships" r:embed="rId8"/>
        <a:srcRect r="3977" b="73501"/>
        <a:stretch/>
      </xdr:blipFill>
      <xdr:spPr>
        <a:xfrm>
          <a:off x="13896976" y="33594675"/>
          <a:ext cx="3448050" cy="457200"/>
        </a:xfrm>
        <a:prstGeom prst="rect">
          <a:avLst/>
        </a:prstGeom>
      </xdr:spPr>
    </xdr:pic>
    <xdr:clientData/>
  </xdr:twoCellAnchor>
  <xdr:twoCellAnchor editAs="oneCell">
    <xdr:from>
      <xdr:col>9</xdr:col>
      <xdr:colOff>142875</xdr:colOff>
      <xdr:row>20</xdr:row>
      <xdr:rowOff>304800</xdr:rowOff>
    </xdr:from>
    <xdr:to>
      <xdr:col>9</xdr:col>
      <xdr:colOff>3886143</xdr:colOff>
      <xdr:row>20</xdr:row>
      <xdr:rowOff>902260</xdr:rowOff>
    </xdr:to>
    <xdr:pic>
      <xdr:nvPicPr>
        <xdr:cNvPr id="25" name="Imagen 24"/>
        <xdr:cNvPicPr>
          <a:picLocks noChangeAspect="1"/>
        </xdr:cNvPicPr>
      </xdr:nvPicPr>
      <xdr:blipFill>
        <a:blip xmlns:r="http://schemas.openxmlformats.org/officeDocument/2006/relationships" r:embed="rId9"/>
        <a:stretch>
          <a:fillRect/>
        </a:stretch>
      </xdr:blipFill>
      <xdr:spPr>
        <a:xfrm>
          <a:off x="13830300" y="34556700"/>
          <a:ext cx="3743268" cy="597460"/>
        </a:xfrm>
        <a:prstGeom prst="rect">
          <a:avLst/>
        </a:prstGeom>
      </xdr:spPr>
    </xdr:pic>
    <xdr:clientData/>
  </xdr:twoCellAnchor>
  <xdr:twoCellAnchor editAs="oneCell">
    <xdr:from>
      <xdr:col>9</xdr:col>
      <xdr:colOff>130451</xdr:colOff>
      <xdr:row>21</xdr:row>
      <xdr:rowOff>238125</xdr:rowOff>
    </xdr:from>
    <xdr:to>
      <xdr:col>9</xdr:col>
      <xdr:colOff>1315756</xdr:colOff>
      <xdr:row>21</xdr:row>
      <xdr:rowOff>2096898</xdr:rowOff>
    </xdr:to>
    <xdr:pic>
      <xdr:nvPicPr>
        <xdr:cNvPr id="26" name="Imagen 25"/>
        <xdr:cNvPicPr>
          <a:picLocks noChangeAspect="1"/>
        </xdr:cNvPicPr>
      </xdr:nvPicPr>
      <xdr:blipFill>
        <a:blip xmlns:r="http://schemas.openxmlformats.org/officeDocument/2006/relationships" r:embed="rId10"/>
        <a:stretch>
          <a:fillRect/>
        </a:stretch>
      </xdr:blipFill>
      <xdr:spPr>
        <a:xfrm>
          <a:off x="13817876" y="35690175"/>
          <a:ext cx="1185305" cy="1858773"/>
        </a:xfrm>
        <a:prstGeom prst="rect">
          <a:avLst/>
        </a:prstGeom>
      </xdr:spPr>
    </xdr:pic>
    <xdr:clientData/>
  </xdr:twoCellAnchor>
  <mc:AlternateContent xmlns:mc="http://schemas.openxmlformats.org/markup-compatibility/2006">
    <mc:Choice xmlns:a14="http://schemas.microsoft.com/office/drawing/2010/main" Requires="a14">
      <xdr:twoCellAnchor>
        <xdr:from>
          <xdr:col>9</xdr:col>
          <xdr:colOff>257175</xdr:colOff>
          <xdr:row>22</xdr:row>
          <xdr:rowOff>266700</xdr:rowOff>
        </xdr:from>
        <xdr:to>
          <xdr:col>9</xdr:col>
          <xdr:colOff>2552700</xdr:colOff>
          <xdr:row>22</xdr:row>
          <xdr:rowOff>2162175</xdr:rowOff>
        </xdr:to>
        <xdr:sp macro="" textlink="">
          <xdr:nvSpPr>
            <xdr:cNvPr id="2101" name="Object 53" hidden="1">
              <a:extLst>
                <a:ext uri="{63B3BB69-23CF-44E3-9099-C40C66FF867C}">
                  <a14:compatExt spid="_x0000_s2101"/>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314325</xdr:colOff>
          <xdr:row>23</xdr:row>
          <xdr:rowOff>200025</xdr:rowOff>
        </xdr:from>
        <xdr:to>
          <xdr:col>9</xdr:col>
          <xdr:colOff>2495550</xdr:colOff>
          <xdr:row>23</xdr:row>
          <xdr:rowOff>1762125</xdr:rowOff>
        </xdr:to>
        <xdr:sp macro="" textlink="">
          <xdr:nvSpPr>
            <xdr:cNvPr id="2103" name="Object 55" hidden="1">
              <a:extLst>
                <a:ext uri="{63B3BB69-23CF-44E3-9099-C40C66FF867C}">
                  <a14:compatExt spid="_x0000_s2103"/>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9</xdr:col>
          <xdr:colOff>180975</xdr:colOff>
          <xdr:row>24</xdr:row>
          <xdr:rowOff>314325</xdr:rowOff>
        </xdr:from>
        <xdr:to>
          <xdr:col>9</xdr:col>
          <xdr:colOff>3095625</xdr:colOff>
          <xdr:row>24</xdr:row>
          <xdr:rowOff>2352675</xdr:rowOff>
        </xdr:to>
        <xdr:sp macro="" textlink="">
          <xdr:nvSpPr>
            <xdr:cNvPr id="2106" name="Object 58" hidden="1">
              <a:extLst>
                <a:ext uri="{63B3BB69-23CF-44E3-9099-C40C66FF867C}">
                  <a14:compatExt spid="_x0000_s2106"/>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190500</xdr:colOff>
      <xdr:row>25</xdr:row>
      <xdr:rowOff>276226</xdr:rowOff>
    </xdr:from>
    <xdr:to>
      <xdr:col>9</xdr:col>
      <xdr:colOff>1685925</xdr:colOff>
      <xdr:row>25</xdr:row>
      <xdr:rowOff>1000126</xdr:rowOff>
    </xdr:to>
    <xdr:pic>
      <xdr:nvPicPr>
        <xdr:cNvPr id="27" name="Imagen 26"/>
        <xdr:cNvPicPr>
          <a:picLocks noChangeAspect="1"/>
        </xdr:cNvPicPr>
      </xdr:nvPicPr>
      <xdr:blipFill rotWithShape="1">
        <a:blip xmlns:r="http://schemas.openxmlformats.org/officeDocument/2006/relationships" r:embed="rId11"/>
        <a:srcRect l="5189" t="14449" r="49555" b="16914"/>
        <a:stretch/>
      </xdr:blipFill>
      <xdr:spPr>
        <a:xfrm>
          <a:off x="13877925" y="44462701"/>
          <a:ext cx="1495425" cy="723900"/>
        </a:xfrm>
        <a:prstGeom prst="rect">
          <a:avLst/>
        </a:prstGeom>
      </xdr:spPr>
    </xdr:pic>
    <xdr:clientData/>
  </xdr:twoCellAnchor>
  <xdr:twoCellAnchor editAs="oneCell">
    <xdr:from>
      <xdr:col>9</xdr:col>
      <xdr:colOff>133350</xdr:colOff>
      <xdr:row>26</xdr:row>
      <xdr:rowOff>384810</xdr:rowOff>
    </xdr:from>
    <xdr:to>
      <xdr:col>9</xdr:col>
      <xdr:colOff>1914525</xdr:colOff>
      <xdr:row>26</xdr:row>
      <xdr:rowOff>1000125</xdr:rowOff>
    </xdr:to>
    <xdr:pic>
      <xdr:nvPicPr>
        <xdr:cNvPr id="29" name="Imagen 28"/>
        <xdr:cNvPicPr>
          <a:picLocks noChangeAspect="1"/>
        </xdr:cNvPicPr>
      </xdr:nvPicPr>
      <xdr:blipFill rotWithShape="1">
        <a:blip xmlns:r="http://schemas.openxmlformats.org/officeDocument/2006/relationships" r:embed="rId12"/>
        <a:srcRect l="5619" t="15505" r="48016" b="16515"/>
        <a:stretch/>
      </xdr:blipFill>
      <xdr:spPr>
        <a:xfrm>
          <a:off x="13820775" y="45619035"/>
          <a:ext cx="1781175" cy="615315"/>
        </a:xfrm>
        <a:prstGeom prst="rect">
          <a:avLst/>
        </a:prstGeom>
      </xdr:spPr>
    </xdr:pic>
    <xdr:clientData/>
  </xdr:twoCellAnchor>
  <xdr:twoCellAnchor editAs="oneCell">
    <xdr:from>
      <xdr:col>9</xdr:col>
      <xdr:colOff>276224</xdr:colOff>
      <xdr:row>27</xdr:row>
      <xdr:rowOff>304800</xdr:rowOff>
    </xdr:from>
    <xdr:to>
      <xdr:col>9</xdr:col>
      <xdr:colOff>1952625</xdr:colOff>
      <xdr:row>27</xdr:row>
      <xdr:rowOff>1457325</xdr:rowOff>
    </xdr:to>
    <xdr:pic>
      <xdr:nvPicPr>
        <xdr:cNvPr id="30" name="Imagen 29"/>
        <xdr:cNvPicPr>
          <a:picLocks noChangeAspect="1"/>
        </xdr:cNvPicPr>
      </xdr:nvPicPr>
      <xdr:blipFill rotWithShape="1">
        <a:blip xmlns:r="http://schemas.openxmlformats.org/officeDocument/2006/relationships" r:embed="rId13"/>
        <a:srcRect l="6041" t="11160" r="45633" b="13822"/>
        <a:stretch/>
      </xdr:blipFill>
      <xdr:spPr>
        <a:xfrm>
          <a:off x="13963649" y="46729650"/>
          <a:ext cx="1676401" cy="1152525"/>
        </a:xfrm>
        <a:prstGeom prst="rect">
          <a:avLst/>
        </a:prstGeom>
      </xdr:spPr>
    </xdr:pic>
    <xdr:clientData/>
  </xdr:twoCellAnchor>
  <mc:AlternateContent xmlns:mc="http://schemas.openxmlformats.org/markup-compatibility/2006">
    <mc:Choice xmlns:a14="http://schemas.microsoft.com/office/drawing/2010/main" Requires="a14">
      <xdr:twoCellAnchor>
        <xdr:from>
          <xdr:col>9</xdr:col>
          <xdr:colOff>390525</xdr:colOff>
          <xdr:row>28</xdr:row>
          <xdr:rowOff>266700</xdr:rowOff>
        </xdr:from>
        <xdr:to>
          <xdr:col>9</xdr:col>
          <xdr:colOff>3209925</xdr:colOff>
          <xdr:row>28</xdr:row>
          <xdr:rowOff>2333625</xdr:rowOff>
        </xdr:to>
        <xdr:sp macro="" textlink="">
          <xdr:nvSpPr>
            <xdr:cNvPr id="2110" name="Object 62" hidden="1">
              <a:extLst>
                <a:ext uri="{63B3BB69-23CF-44E3-9099-C40C66FF867C}">
                  <a14:compatExt spid="_x0000_s211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twoCellAnchor editAs="oneCell">
    <xdr:from>
      <xdr:col>9</xdr:col>
      <xdr:colOff>209983</xdr:colOff>
      <xdr:row>29</xdr:row>
      <xdr:rowOff>304800</xdr:rowOff>
    </xdr:from>
    <xdr:to>
      <xdr:col>9</xdr:col>
      <xdr:colOff>4430188</xdr:colOff>
      <xdr:row>29</xdr:row>
      <xdr:rowOff>3452812</xdr:rowOff>
    </xdr:to>
    <xdr:pic>
      <xdr:nvPicPr>
        <xdr:cNvPr id="2049" name="Imagen 2048"/>
        <xdr:cNvPicPr>
          <a:picLocks noChangeAspect="1"/>
        </xdr:cNvPicPr>
      </xdr:nvPicPr>
      <xdr:blipFill>
        <a:blip xmlns:r="http://schemas.openxmlformats.org/officeDocument/2006/relationships" r:embed="rId14"/>
        <a:stretch>
          <a:fillRect/>
        </a:stretch>
      </xdr:blipFill>
      <xdr:spPr>
        <a:xfrm>
          <a:off x="13878358" y="56585644"/>
          <a:ext cx="4220205" cy="3148012"/>
        </a:xfrm>
        <a:prstGeom prst="rect">
          <a:avLst/>
        </a:prstGeom>
      </xdr:spPr>
    </xdr:pic>
    <xdr:clientData/>
  </xdr:twoCellAnchor>
  <xdr:twoCellAnchor editAs="oneCell">
    <xdr:from>
      <xdr:col>9</xdr:col>
      <xdr:colOff>910261</xdr:colOff>
      <xdr:row>30</xdr:row>
      <xdr:rowOff>261937</xdr:rowOff>
    </xdr:from>
    <xdr:to>
      <xdr:col>9</xdr:col>
      <xdr:colOff>2446929</xdr:colOff>
      <xdr:row>30</xdr:row>
      <xdr:rowOff>2724633</xdr:rowOff>
    </xdr:to>
    <xdr:pic>
      <xdr:nvPicPr>
        <xdr:cNvPr id="2051" name="Imagen 2050"/>
        <xdr:cNvPicPr>
          <a:picLocks noChangeAspect="1"/>
        </xdr:cNvPicPr>
      </xdr:nvPicPr>
      <xdr:blipFill>
        <a:blip xmlns:r="http://schemas.openxmlformats.org/officeDocument/2006/relationships" r:embed="rId15"/>
        <a:stretch>
          <a:fillRect/>
        </a:stretch>
      </xdr:blipFill>
      <xdr:spPr>
        <a:xfrm>
          <a:off x="14578636" y="60114656"/>
          <a:ext cx="1536668" cy="2462696"/>
        </a:xfrm>
        <a:prstGeom prst="rect">
          <a:avLst/>
        </a:prstGeom>
      </xdr:spPr>
    </xdr:pic>
    <xdr:clientData/>
  </xdr:twoCellAnchor>
  <xdr:twoCellAnchor>
    <xdr:from>
      <xdr:col>10</xdr:col>
      <xdr:colOff>772584</xdr:colOff>
      <xdr:row>14</xdr:row>
      <xdr:rowOff>814917</xdr:rowOff>
    </xdr:from>
    <xdr:to>
      <xdr:col>10</xdr:col>
      <xdr:colOff>3492500</xdr:colOff>
      <xdr:row>14</xdr:row>
      <xdr:rowOff>2719917</xdr:rowOff>
    </xdr:to>
    <xdr:grpSp>
      <xdr:nvGrpSpPr>
        <xdr:cNvPr id="41" name="Grupo 40"/>
        <xdr:cNvGrpSpPr/>
      </xdr:nvGrpSpPr>
      <xdr:grpSpPr>
        <a:xfrm>
          <a:off x="19335751" y="10604500"/>
          <a:ext cx="2719916" cy="1905000"/>
          <a:chOff x="0" y="0"/>
          <a:chExt cx="2695575" cy="2117725"/>
        </a:xfrm>
      </xdr:grpSpPr>
      <xdr:pic>
        <xdr:nvPicPr>
          <xdr:cNvPr id="42" name="Imagen 41"/>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40509" t="33159" r="16780" b="7155"/>
          <a:stretch/>
        </xdr:blipFill>
        <xdr:spPr bwMode="auto">
          <a:xfrm>
            <a:off x="0" y="0"/>
            <a:ext cx="2695575" cy="2117725"/>
          </a:xfrm>
          <a:prstGeom prst="rect">
            <a:avLst/>
          </a:prstGeom>
          <a:ln>
            <a:noFill/>
          </a:ln>
          <a:extLst>
            <a:ext uri="{53640926-AAD7-44D8-BBD7-CCE9431645EC}">
              <a14:shadowObscured xmlns:a14="http://schemas.microsoft.com/office/drawing/2010/main"/>
            </a:ext>
          </a:extLst>
        </xdr:spPr>
      </xdr:pic>
      <xdr:pic>
        <xdr:nvPicPr>
          <xdr:cNvPr id="43" name="Imagen 42"/>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8018" t="51318" r="42634" b="20306"/>
          <a:stretch/>
        </xdr:blipFill>
        <xdr:spPr bwMode="auto">
          <a:xfrm>
            <a:off x="733425" y="228600"/>
            <a:ext cx="1301750" cy="1073150"/>
          </a:xfrm>
          <a:prstGeom prst="roundRect">
            <a:avLst>
              <a:gd name="adj" fmla="val 16667"/>
            </a:avLst>
          </a:prstGeom>
          <a:ln>
            <a:noFill/>
          </a:ln>
          <a:effectLst>
            <a:outerShdw blurRad="76200" dist="38100" dir="7800000" algn="tl" rotWithShape="0">
              <a:srgbClr val="000000">
                <a:alpha val="40000"/>
              </a:srgbClr>
            </a:outerShdw>
          </a:effectLst>
          <a:scene3d>
            <a:camera prst="orthographicFront"/>
            <a:lightRig rig="contrasting" dir="t">
              <a:rot lat="0" lon="0" rev="4200000"/>
            </a:lightRig>
          </a:scene3d>
          <a:sp3d prstMaterial="plastic">
            <a:bevelT w="381000" h="114300" prst="relaxedInset"/>
            <a:contourClr>
              <a:srgbClr val="969696"/>
            </a:contourClr>
          </a:sp3d>
          <a:extLst>
            <a:ext uri="{53640926-AAD7-44D8-BBD7-CCE9431645EC}">
              <a14:shadowObscured xmlns:a14="http://schemas.microsoft.com/office/drawing/2010/main"/>
            </a:ext>
          </a:extLst>
        </xdr:spPr>
      </xdr:pic>
    </xdr:grpSp>
    <xdr:clientData/>
  </xdr:twoCellAnchor>
  <xdr:twoCellAnchor editAs="oneCell">
    <xdr:from>
      <xdr:col>10</xdr:col>
      <xdr:colOff>2063750</xdr:colOff>
      <xdr:row>15</xdr:row>
      <xdr:rowOff>867833</xdr:rowOff>
    </xdr:from>
    <xdr:to>
      <xdr:col>10</xdr:col>
      <xdr:colOff>4413250</xdr:colOff>
      <xdr:row>15</xdr:row>
      <xdr:rowOff>2866179</xdr:rowOff>
    </xdr:to>
    <xdr:pic>
      <xdr:nvPicPr>
        <xdr:cNvPr id="44" name="Imagen 43"/>
        <xdr:cNvPicPr/>
      </xdr:nvPicPr>
      <xdr:blipFill rotWithShape="1">
        <a:blip xmlns:r="http://schemas.openxmlformats.org/officeDocument/2006/relationships" r:embed="rId18"/>
        <a:srcRect l="42712" t="38284" r="30848" b="25241"/>
        <a:stretch/>
      </xdr:blipFill>
      <xdr:spPr bwMode="auto">
        <a:xfrm>
          <a:off x="20626917" y="26426583"/>
          <a:ext cx="2349500" cy="199834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783165</xdr:colOff>
      <xdr:row>24</xdr:row>
      <xdr:rowOff>359834</xdr:rowOff>
    </xdr:from>
    <xdr:to>
      <xdr:col>10</xdr:col>
      <xdr:colOff>3757082</xdr:colOff>
      <xdr:row>24</xdr:row>
      <xdr:rowOff>2239434</xdr:rowOff>
    </xdr:to>
    <xdr:pic>
      <xdr:nvPicPr>
        <xdr:cNvPr id="45" name="Imagen 44"/>
        <xdr:cNvPicPr/>
      </xdr:nvPicPr>
      <xdr:blipFill rotWithShape="1">
        <a:blip xmlns:r="http://schemas.openxmlformats.org/officeDocument/2006/relationships" r:embed="rId19"/>
        <a:srcRect l="25119" t="20829" r="25323" b="23627"/>
        <a:stretch/>
      </xdr:blipFill>
      <xdr:spPr bwMode="auto">
        <a:xfrm>
          <a:off x="19346332" y="43074167"/>
          <a:ext cx="2973917" cy="18796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201083</xdr:colOff>
      <xdr:row>27</xdr:row>
      <xdr:rowOff>730250</xdr:rowOff>
    </xdr:from>
    <xdr:to>
      <xdr:col>10</xdr:col>
      <xdr:colOff>4787053</xdr:colOff>
      <xdr:row>27</xdr:row>
      <xdr:rowOff>2492375</xdr:rowOff>
    </xdr:to>
    <xdr:pic>
      <xdr:nvPicPr>
        <xdr:cNvPr id="46" name="Imagen 45"/>
        <xdr:cNvPicPr/>
      </xdr:nvPicPr>
      <xdr:blipFill rotWithShape="1">
        <a:blip xmlns:r="http://schemas.openxmlformats.org/officeDocument/2006/relationships" r:embed="rId20"/>
        <a:srcRect l="12323" t="33413" r="13535" b="15928"/>
        <a:stretch/>
      </xdr:blipFill>
      <xdr:spPr bwMode="auto">
        <a:xfrm>
          <a:off x="18764250" y="48651583"/>
          <a:ext cx="4585970" cy="1762125"/>
        </a:xfrm>
        <a:prstGeom prst="rect">
          <a:avLst/>
        </a:prstGeom>
        <a:ln>
          <a:noFill/>
        </a:ln>
        <a:extLst>
          <a:ext uri="{53640926-AAD7-44D8-BBD7-CCE9431645EC}">
            <a14:shadowObscured xmlns:a14="http://schemas.microsoft.com/office/drawing/2010/main"/>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oleObject" Target="../embeddings/oleObject3.bin"/><Relationship Id="rId13" Type="http://schemas.openxmlformats.org/officeDocument/2006/relationships/image" Target="../media/image5.png"/><Relationship Id="rId18" Type="http://schemas.openxmlformats.org/officeDocument/2006/relationships/oleObject" Target="../embeddings/oleObject8.bin"/><Relationship Id="rId3" Type="http://schemas.openxmlformats.org/officeDocument/2006/relationships/vmlDrawing" Target="../drawings/vmlDrawing1.vml"/><Relationship Id="rId21" Type="http://schemas.openxmlformats.org/officeDocument/2006/relationships/image" Target="../media/image9.png"/><Relationship Id="rId7" Type="http://schemas.openxmlformats.org/officeDocument/2006/relationships/image" Target="../media/image2.png"/><Relationship Id="rId12" Type="http://schemas.openxmlformats.org/officeDocument/2006/relationships/oleObject" Target="../embeddings/oleObject5.bin"/><Relationship Id="rId17" Type="http://schemas.openxmlformats.org/officeDocument/2006/relationships/image" Target="../media/image7.png"/><Relationship Id="rId2" Type="http://schemas.openxmlformats.org/officeDocument/2006/relationships/drawing" Target="../drawings/drawing1.xml"/><Relationship Id="rId16" Type="http://schemas.openxmlformats.org/officeDocument/2006/relationships/oleObject" Target="../embeddings/oleObject7.bin"/><Relationship Id="rId20" Type="http://schemas.openxmlformats.org/officeDocument/2006/relationships/oleObject" Target="../embeddings/oleObject9.bin"/><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1" Type="http://schemas.openxmlformats.org/officeDocument/2006/relationships/image" Target="../media/image4.png"/><Relationship Id="rId5" Type="http://schemas.openxmlformats.org/officeDocument/2006/relationships/image" Target="../media/image1.png"/><Relationship Id="rId15" Type="http://schemas.openxmlformats.org/officeDocument/2006/relationships/image" Target="../media/image6.png"/><Relationship Id="rId10" Type="http://schemas.openxmlformats.org/officeDocument/2006/relationships/oleObject" Target="../embeddings/oleObject4.bin"/><Relationship Id="rId19" Type="http://schemas.openxmlformats.org/officeDocument/2006/relationships/image" Target="../media/image8.png"/><Relationship Id="rId4" Type="http://schemas.openxmlformats.org/officeDocument/2006/relationships/oleObject" Target="../embeddings/oleObject1.bin"/><Relationship Id="rId9" Type="http://schemas.openxmlformats.org/officeDocument/2006/relationships/image" Target="../media/image3.png"/><Relationship Id="rId14" Type="http://schemas.openxmlformats.org/officeDocument/2006/relationships/oleObject" Target="../embeddings/oleObject6.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96"/>
  <sheetViews>
    <sheetView showGridLines="0" tabSelected="1" zoomScale="90" zoomScaleNormal="90" zoomScalePageLayoutView="140" workbookViewId="0">
      <pane ySplit="9" topLeftCell="A10" activePane="bottomLeft" state="frozen"/>
      <selection pane="bottomLeft" activeCell="H5" sqref="H5"/>
    </sheetView>
  </sheetViews>
  <sheetFormatPr baseColWidth="10" defaultColWidth="10.875" defaultRowHeight="13.5" x14ac:dyDescent="0.25"/>
  <cols>
    <col min="1" max="1" width="7.87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63.875" style="17" customWidth="1"/>
    <col min="11" max="11" width="71.375" style="17" customWidth="1"/>
    <col min="12" max="12" width="20.375" style="2" customWidth="1"/>
    <col min="13" max="13" width="14.5" style="2" customWidth="1"/>
    <col min="14" max="16384" width="10.875" style="2"/>
  </cols>
  <sheetData>
    <row r="1" spans="1:16" ht="16.5" thickBot="1" x14ac:dyDescent="0.3">
      <c r="A1" s="1"/>
      <c r="B1" s="1"/>
      <c r="C1" s="1"/>
      <c r="D1" s="1"/>
      <c r="F1" s="1"/>
      <c r="G1" s="1"/>
      <c r="H1" s="42"/>
      <c r="I1" s="42"/>
      <c r="J1" s="16"/>
      <c r="K1" s="16"/>
    </row>
    <row r="2" spans="1:16" ht="15.75" x14ac:dyDescent="0.25">
      <c r="A2" s="1"/>
      <c r="B2" s="3" t="s">
        <v>129</v>
      </c>
      <c r="C2" s="96" t="s">
        <v>22</v>
      </c>
      <c r="D2" s="97"/>
      <c r="F2" s="89" t="s">
        <v>0</v>
      </c>
      <c r="G2" s="90"/>
      <c r="H2" s="42"/>
      <c r="I2" s="42"/>
      <c r="J2" s="16"/>
    </row>
    <row r="3" spans="1:16" ht="15.75" x14ac:dyDescent="0.25">
      <c r="A3" s="1"/>
      <c r="B3" s="4" t="s">
        <v>8</v>
      </c>
      <c r="C3" s="98">
        <v>11</v>
      </c>
      <c r="D3" s="99"/>
      <c r="F3" s="91"/>
      <c r="G3" s="92"/>
      <c r="H3" s="42"/>
      <c r="I3" s="42"/>
      <c r="J3" s="16"/>
    </row>
    <row r="4" spans="1:16" ht="16.5" x14ac:dyDescent="0.3">
      <c r="A4" s="1"/>
      <c r="B4" s="4" t="s">
        <v>54</v>
      </c>
      <c r="C4" s="100" t="s">
        <v>145</v>
      </c>
      <c r="D4" s="101"/>
      <c r="E4" s="5"/>
      <c r="F4" s="41" t="s">
        <v>55</v>
      </c>
      <c r="G4" s="40" t="s">
        <v>147</v>
      </c>
      <c r="H4" s="42"/>
      <c r="I4" s="42"/>
      <c r="J4"/>
      <c r="K4" s="16"/>
    </row>
    <row r="5" spans="1:16" ht="18.75" thickBot="1" x14ac:dyDescent="0.3">
      <c r="A5" s="1"/>
      <c r="B5" s="6" t="s">
        <v>1</v>
      </c>
      <c r="C5" s="102" t="s">
        <v>146</v>
      </c>
      <c r="D5" s="103"/>
      <c r="E5" s="5"/>
      <c r="F5" s="39" t="str">
        <f>IF(G4="Recurso","Motor del recurso","")</f>
        <v/>
      </c>
      <c r="G5" s="39"/>
      <c r="H5" s="42"/>
      <c r="I5" s="63"/>
      <c r="J5" s="86"/>
      <c r="K5" s="16"/>
    </row>
    <row r="6" spans="1:16" ht="16.5" thickBot="1" x14ac:dyDescent="0.3">
      <c r="A6" s="1"/>
      <c r="B6" s="1"/>
      <c r="C6" s="1"/>
      <c r="D6" s="1"/>
      <c r="E6" s="7"/>
      <c r="F6" s="1"/>
      <c r="G6" s="1"/>
      <c r="H6" s="42"/>
      <c r="I6" s="42"/>
      <c r="J6"/>
      <c r="K6" s="16"/>
    </row>
    <row r="7" spans="1:16" ht="15" customHeight="1" x14ac:dyDescent="0.25">
      <c r="A7" s="1"/>
      <c r="B7" s="26" t="s">
        <v>40</v>
      </c>
      <c r="C7" s="8" t="s">
        <v>148</v>
      </c>
      <c r="D7" s="25" t="s">
        <v>39</v>
      </c>
      <c r="F7" s="1"/>
      <c r="G7" s="1"/>
      <c r="H7" s="1"/>
      <c r="I7" s="1"/>
      <c r="J7" s="16"/>
      <c r="K7" s="16"/>
    </row>
    <row r="8" spans="1:16" s="9" customFormat="1" ht="16.5" thickBot="1" x14ac:dyDescent="0.3">
      <c r="A8" s="10"/>
      <c r="B8" s="10"/>
      <c r="C8" s="10"/>
      <c r="D8" s="11"/>
      <c r="E8" s="11"/>
      <c r="F8" s="93" t="s">
        <v>62</v>
      </c>
      <c r="G8" s="94"/>
      <c r="H8" s="94"/>
      <c r="I8" s="95"/>
      <c r="J8" s="18"/>
      <c r="K8" s="12"/>
      <c r="L8" s="2"/>
      <c r="M8" s="2"/>
      <c r="N8" s="2"/>
      <c r="O8" s="2"/>
      <c r="P8" s="2"/>
    </row>
    <row r="9" spans="1:16" ht="26.25" thickBot="1" x14ac:dyDescent="0.3">
      <c r="A9" s="23" t="s">
        <v>2</v>
      </c>
      <c r="B9" s="20" t="s">
        <v>9</v>
      </c>
      <c r="C9" s="19" t="s">
        <v>3</v>
      </c>
      <c r="D9" s="19" t="s">
        <v>4</v>
      </c>
      <c r="E9" s="19" t="s">
        <v>5</v>
      </c>
      <c r="F9" s="62" t="s">
        <v>61</v>
      </c>
      <c r="G9" s="62" t="s">
        <v>59</v>
      </c>
      <c r="H9" s="62" t="s">
        <v>60</v>
      </c>
      <c r="I9" s="62" t="s">
        <v>121</v>
      </c>
      <c r="J9" s="20" t="s">
        <v>6</v>
      </c>
      <c r="K9" s="21" t="s">
        <v>7</v>
      </c>
    </row>
    <row r="10" spans="1:16" s="12" customFormat="1" ht="114.75" customHeight="1" x14ac:dyDescent="0.25">
      <c r="A10" s="73" t="s">
        <v>142</v>
      </c>
      <c r="B10" s="128" t="s">
        <v>149</v>
      </c>
      <c r="C10" s="66" t="str">
        <f>IF(OR(B10&lt;&gt;"",J10&lt;&gt;""),IF($G$4="Recurso",CONCATENATE($G$4," ",$G$5),$G$4),"")</f>
        <v>Cuaderno de Estudio</v>
      </c>
      <c r="D10" s="70" t="s">
        <v>150</v>
      </c>
      <c r="E10" s="70" t="s">
        <v>151</v>
      </c>
      <c r="F10" s="70" t="str">
        <f>IF(OR(B10&lt;&gt;"",J10&lt;&gt;""),CONCATENATE($C$7,"_",$A10,IF($G$4="Cuaderno de Estudio","_small",CONCATENATE(IF(I10="","","n"),IF(LEFT($G$5,1)="F",".jpg",".png")))),"")</f>
        <v>CN_11_09_CO_IMG01_small</v>
      </c>
      <c r="G10" s="70" t="str">
        <f>IF(F10&lt;&gt;"",IF($G$4="Recurso",IF(LEFT($G$5,1)="M",VLOOKUP($G$5,'Definición técnica de imagenes'!$A$3:$G$17,5,FALSE),IF($G$5="F1",'Definición técnica de imagenes'!$E$15,'Definición técnica de imagenes'!$F$13)),'Definición técnica de imagenes'!$E$16),"")</f>
        <v>526 x 370 px</v>
      </c>
      <c r="H10" s="70" t="str">
        <f>IF(AND(I10&lt;&gt;"",I10&lt;&gt;0),IF(OR(B10&lt;&gt;"",J10&lt;&gt;""),CONCATENATE($C$7,"_",$A10,IF($G$4="Cuaderno de Estudio","_zoom",CONCATENATE("a",IF(LEFT($G$5,1)="F",".jpg",".png")))),""),"")</f>
        <v>CN_11_09_CO_IMG01_zoom</v>
      </c>
      <c r="I10" s="70" t="str">
        <f>IF(OR(B10&lt;&gt;"",J10&lt;&gt;""),IF($G$4="Recurso",IF(LEFT($G$5,1)="M",IF(VLOOKUP($G$5,'Definición técnica de imagenes'!$A$3:$G$17,6,FALSE)=0,"",VLOOKUP($G$5,'Definición técnica de imagenes'!$A$3:$G$17,6,FALSE)),IF($G$5="F1","","")),'Definición técnica de imagenes'!$F$16),"")</f>
        <v>800 x 600 px</v>
      </c>
      <c r="J10" s="81" t="s">
        <v>186</v>
      </c>
      <c r="K10" s="67"/>
    </row>
    <row r="11" spans="1:16" s="12" customFormat="1" ht="116.25" customHeight="1" x14ac:dyDescent="0.25">
      <c r="A11" s="73" t="s">
        <v>200</v>
      </c>
      <c r="B11" s="74" t="s">
        <v>153</v>
      </c>
      <c r="C11" s="66" t="str">
        <f t="shared" ref="C11:C15" si="0">IF(OR(B11&lt;&gt;"",J11&lt;&gt;""),IF($G$4="Recurso",CONCATENATE($G$4," ",$G$5),$G$4),"")</f>
        <v>Cuaderno de Estudio</v>
      </c>
      <c r="D11" s="70" t="s">
        <v>150</v>
      </c>
      <c r="E11" s="70" t="s">
        <v>151</v>
      </c>
      <c r="F11" s="70" t="str">
        <f t="shared" ref="F11:F62" si="1">IF(OR(B11&lt;&gt;"",J11&lt;&gt;""),CONCATENATE($C$7,"_",$A11,IF($G$4="Cuaderno de Estudio","_small",CONCATENATE(IF(I11="","","n"),IF(LEFT($G$5,1)="F",".jpg",".png")))),"")</f>
        <v>CN_11_09_CO_IMG02_small</v>
      </c>
      <c r="G11" s="70" t="str">
        <f>IF(F11&lt;&gt;"",IF($G$4="Recurso",IF(LEFT($G$5,1)="M",VLOOKUP($G$5,'Definición técnica de imagenes'!$A$3:$G$17,5,FALSE),IF($G$5="F1",'Definición técnica de imagenes'!$E$15,'Definición técnica de imagenes'!$F$13)),'Definición técnica de imagenes'!$E$16),"")</f>
        <v>526 x 370 px</v>
      </c>
      <c r="H11" s="70" t="str">
        <f t="shared" ref="H11:H62" si="2">IF(AND(I11&lt;&gt;"",I11&lt;&gt;0),IF(OR(B11&lt;&gt;"",J11&lt;&gt;""),CONCATENATE($C$7,"_",$A11,IF($G$4="Cuaderno de Estudio","_zoom",CONCATENATE("a",IF(LEFT($G$5,1)="F",".jpg",".png")))),""),"")</f>
        <v>CN_11_09_CO_IMG02_zoom</v>
      </c>
      <c r="I11" s="70" t="str">
        <f>IF(OR(B11&lt;&gt;"",J11&lt;&gt;""),IF($G$4="Recurso",IF(LEFT($G$5,1)="M",IF(VLOOKUP($G$5,'Definición técnica de imagenes'!$A$3:$G$17,6,FALSE)=0,"",VLOOKUP($G$5,'Definición técnica de imagenes'!$A$3:$G$17,6,FALSE)),IF($G$5="F1","","")),'Definición técnica de imagenes'!$F$16),"")</f>
        <v>800 x 600 px</v>
      </c>
      <c r="J11" s="84" t="s">
        <v>191</v>
      </c>
      <c r="K11" s="69"/>
    </row>
    <row r="12" spans="1:16" s="12" customFormat="1" ht="105.75" customHeight="1" x14ac:dyDescent="0.25">
      <c r="A12" s="73" t="s">
        <v>201</v>
      </c>
      <c r="B12" s="75" t="s">
        <v>155</v>
      </c>
      <c r="C12" s="66" t="str">
        <f t="shared" si="0"/>
        <v>Cuaderno de Estudio</v>
      </c>
      <c r="D12" s="70" t="s">
        <v>150</v>
      </c>
      <c r="E12" s="70" t="s">
        <v>151</v>
      </c>
      <c r="F12" s="70" t="str">
        <f t="shared" si="1"/>
        <v>CN_11_09_CO_IMG03_small</v>
      </c>
      <c r="G12" s="70" t="str">
        <f>IF(F12&lt;&gt;"",IF($G$4="Recurso",IF(LEFT($G$5,1)="M",VLOOKUP($G$5,'Definición técnica de imagenes'!$A$3:$G$17,5,FALSE),IF($G$5="F1",'Definición técnica de imagenes'!$E$15,'Definición técnica de imagenes'!$F$13)),'Definición técnica de imagenes'!$E$16),"")</f>
        <v>526 x 370 px</v>
      </c>
      <c r="H12" s="70" t="str">
        <f t="shared" si="2"/>
        <v>CN_11_09_CO_IMG03_zoom</v>
      </c>
      <c r="I12" s="70" t="str">
        <f>IF(OR(B12&lt;&gt;"",J12&lt;&gt;""),IF($G$4="Recurso",IF(LEFT($G$5,1)="M",IF(VLOOKUP($G$5,'Definición técnica de imagenes'!$A$3:$G$17,6,FALSE)=0,"",VLOOKUP($G$5,'Definición técnica de imagenes'!$A$3:$G$17,6,FALSE)),IF($G$5="F1","","")),'Definición técnica de imagenes'!$F$16),"")</f>
        <v>800 x 600 px</v>
      </c>
      <c r="J12" s="84" t="s">
        <v>156</v>
      </c>
      <c r="K12" s="69"/>
    </row>
    <row r="13" spans="1:16" s="12" customFormat="1" ht="165" customHeight="1" x14ac:dyDescent="0.3">
      <c r="A13" s="73" t="s">
        <v>202</v>
      </c>
      <c r="B13" s="74" t="s">
        <v>155</v>
      </c>
      <c r="C13" s="66" t="str">
        <f t="shared" si="0"/>
        <v>Cuaderno de Estudio</v>
      </c>
      <c r="D13" s="70" t="s">
        <v>150</v>
      </c>
      <c r="E13" s="70" t="s">
        <v>151</v>
      </c>
      <c r="F13" s="70" t="str">
        <f t="shared" si="1"/>
        <v>CN_11_09_CO_IMG04_small</v>
      </c>
      <c r="G13" s="70" t="str">
        <f>IF(F13&lt;&gt;"",IF($G$4="Recurso",IF(LEFT($G$5,1)="M",VLOOKUP($G$5,'Definición técnica de imagenes'!$A$3:$G$17,5,FALSE),IF($G$5="F1",'Definición técnica de imagenes'!$E$15,'Definición técnica de imagenes'!$F$13)),'Definición técnica de imagenes'!$E$16),"")</f>
        <v>526 x 370 px</v>
      </c>
      <c r="H13" s="70" t="str">
        <f t="shared" si="2"/>
        <v>CN_11_09_CO_IMG04_zoom</v>
      </c>
      <c r="I13" s="70" t="str">
        <f>IF(OR(B13&lt;&gt;"",J13&lt;&gt;""),IF($G$4="Recurso",IF(LEFT($G$5,1)="M",IF(VLOOKUP($G$5,'Definición técnica de imagenes'!$A$3:$G$17,6,FALSE)=0,"",VLOOKUP($G$5,'Definición técnica de imagenes'!$A$3:$G$17,6,FALSE)),IF($G$5="F1","","")),'Definición técnica de imagenes'!$F$16),"")</f>
        <v>800 x 600 px</v>
      </c>
      <c r="J13" s="84" t="s">
        <v>192</v>
      </c>
      <c r="K13" s="76"/>
    </row>
    <row r="14" spans="1:16" s="12" customFormat="1" ht="109.5" customHeight="1" x14ac:dyDescent="0.25">
      <c r="A14" s="73" t="s">
        <v>203</v>
      </c>
      <c r="B14" s="75" t="s">
        <v>155</v>
      </c>
      <c r="C14" s="66" t="str">
        <f t="shared" si="0"/>
        <v>Cuaderno de Estudio</v>
      </c>
      <c r="D14" s="70" t="s">
        <v>150</v>
      </c>
      <c r="E14" s="70" t="s">
        <v>151</v>
      </c>
      <c r="F14" s="70" t="str">
        <f t="shared" si="1"/>
        <v>CN_11_09_CO_IMG05_small</v>
      </c>
      <c r="G14" s="70" t="str">
        <f>IF(F14&lt;&gt;"",IF($G$4="Recurso",IF(LEFT($G$5,1)="M",VLOOKUP($G$5,'Definición técnica de imagenes'!$A$3:$G$17,5,FALSE),IF($G$5="F1",'Definición técnica de imagenes'!$E$15,'Definición técnica de imagenes'!$F$13)),'Definición técnica de imagenes'!$E$16),"")</f>
        <v>526 x 370 px</v>
      </c>
      <c r="H14" s="70" t="str">
        <f t="shared" si="2"/>
        <v>CN_11_09_CO_IMG05_zoom</v>
      </c>
      <c r="I14" s="70" t="str">
        <f>IF(OR(B14&lt;&gt;"",J14&lt;&gt;""),IF($G$4="Recurso",IF(LEFT($G$5,1)="M",IF(VLOOKUP($G$5,'Definición técnica de imagenes'!$A$3:$G$17,6,FALSE)=0,"",VLOOKUP($G$5,'Definición técnica de imagenes'!$A$3:$G$17,6,FALSE)),IF($G$5="F1","","")),'Definición técnica de imagenes'!$F$16),"")</f>
        <v>800 x 600 px</v>
      </c>
      <c r="J14" s="85" t="s">
        <v>193</v>
      </c>
      <c r="K14" s="69"/>
    </row>
    <row r="15" spans="1:16" s="12" customFormat="1" ht="222.75" customHeight="1" x14ac:dyDescent="0.25">
      <c r="A15" s="73" t="s">
        <v>204</v>
      </c>
      <c r="B15" s="127" t="s">
        <v>157</v>
      </c>
      <c r="C15" s="66" t="str">
        <f t="shared" si="0"/>
        <v>Cuaderno de Estudio</v>
      </c>
      <c r="D15" s="70" t="s">
        <v>150</v>
      </c>
      <c r="E15" s="70" t="s">
        <v>151</v>
      </c>
      <c r="F15" s="70" t="str">
        <f t="shared" si="1"/>
        <v>CN_11_09_CO_IMG06_small</v>
      </c>
      <c r="G15" s="70" t="str">
        <f>IF(F15&lt;&gt;"",IF($G$4="Recurso",IF(LEFT($G$5,1)="M",VLOOKUP($G$5,'Definición técnica de imagenes'!$A$3:$G$17,5,FALSE),IF($G$5="F1",'Definición técnica de imagenes'!$E$15,'Definición técnica de imagenes'!$F$13)),'Definición técnica de imagenes'!$E$16),"")</f>
        <v>526 x 370 px</v>
      </c>
      <c r="H15" s="70" t="str">
        <f t="shared" si="2"/>
        <v>CN_11_09_CO_IMG06_zoom</v>
      </c>
      <c r="I15" s="70" t="str">
        <f>IF(OR(B15&lt;&gt;"",J15&lt;&gt;""),IF($G$4="Recurso",IF(LEFT($G$5,1)="M",IF(VLOOKUP($G$5,'Definición técnica de imagenes'!$A$3:$G$17,6,FALSE)=0,"",VLOOKUP($G$5,'Definición técnica de imagenes'!$A$3:$G$17,6,FALSE)),IF($G$5="F1","","")),'Definición técnica de imagenes'!$F$16),"")</f>
        <v>800 x 600 px</v>
      </c>
      <c r="J15" s="83" t="s">
        <v>170</v>
      </c>
      <c r="K15" s="123" t="s">
        <v>222</v>
      </c>
    </row>
    <row r="16" spans="1:16" s="12" customFormat="1" ht="232.5" customHeight="1" x14ac:dyDescent="0.25">
      <c r="A16" s="73" t="s">
        <v>205</v>
      </c>
      <c r="B16" s="122" t="s">
        <v>158</v>
      </c>
      <c r="C16" s="122" t="s">
        <v>147</v>
      </c>
      <c r="D16" s="70" t="s">
        <v>150</v>
      </c>
      <c r="E16" s="70" t="s">
        <v>151</v>
      </c>
      <c r="F16" s="70" t="str">
        <f t="shared" si="1"/>
        <v>CN_11_09_CO_IMG07_small</v>
      </c>
      <c r="G16" s="70" t="str">
        <f>IF(F16&lt;&gt;"",IF($G$4="Recurso",IF(LEFT($G$5,1)="M",VLOOKUP($G$5,'Definición técnica de imagenes'!$A$3:$G$17,5,FALSE),IF($G$5="F1",'Definición técnica de imagenes'!$E$15,'Definición técnica de imagenes'!$F$13)),'Definición técnica de imagenes'!$E$16),"")</f>
        <v>526 x 370 px</v>
      </c>
      <c r="H16" s="70" t="str">
        <f t="shared" si="2"/>
        <v>CN_11_09_CO_IMG07_zoom</v>
      </c>
      <c r="I16" s="70" t="str">
        <f>IF(OR(B16&lt;&gt;"",J16&lt;&gt;""),IF($G$4="Recurso",IF(LEFT($G$5,1)="M",IF(VLOOKUP($G$5,'Definición técnica de imagenes'!$A$3:$G$17,6,FALSE)=0,"",VLOOKUP($G$5,'Definición técnica de imagenes'!$A$3:$G$17,6,FALSE)),IF($G$5="F1","","")),'Definición técnica de imagenes'!$F$16),"")</f>
        <v>800 x 600 px</v>
      </c>
      <c r="J16" s="83" t="s">
        <v>171</v>
      </c>
      <c r="K16" s="123" t="s">
        <v>221</v>
      </c>
    </row>
    <row r="17" spans="1:11" s="12" customFormat="1" ht="145.5" customHeight="1" x14ac:dyDescent="0.25">
      <c r="A17" s="73" t="s">
        <v>206</v>
      </c>
      <c r="B17" s="77" t="s">
        <v>180</v>
      </c>
      <c r="C17" s="71" t="s">
        <v>147</v>
      </c>
      <c r="D17" s="70" t="s">
        <v>150</v>
      </c>
      <c r="E17" s="70" t="s">
        <v>151</v>
      </c>
      <c r="F17" s="70" t="str">
        <f t="shared" si="1"/>
        <v>CN_11_09_CO_IMG08_small</v>
      </c>
      <c r="G17" s="70" t="str">
        <f>IF(F17&lt;&gt;"",IF($G$4="Recurso",IF(LEFT($G$5,1)="M",VLOOKUP($G$5,'Definición técnica de imagenes'!$A$3:$G$17,5,FALSE),IF($G$5="F1",'Definición técnica de imagenes'!$E$15,'Definición técnica de imagenes'!$F$13)),'Definición técnica de imagenes'!$E$16),"")</f>
        <v>526 x 370 px</v>
      </c>
      <c r="H17" s="70" t="str">
        <f t="shared" si="2"/>
        <v>CN_11_09_CO_IMG08_zoom</v>
      </c>
      <c r="I17" s="70" t="str">
        <f>IF(OR(B17&lt;&gt;"",J17&lt;&gt;""),IF($G$4="Recurso",IF(LEFT($G$5,1)="M",IF(VLOOKUP($G$5,'Definición técnica de imagenes'!$A$3:$G$17,6,FALSE)=0,"",VLOOKUP($G$5,'Definición técnica de imagenes'!$A$3:$G$17,6,FALSE)),IF($G$5="F1","","")),'Definición técnica de imagenes'!$F$16),"")</f>
        <v>800 x 600 px</v>
      </c>
      <c r="J17" s="83" t="s">
        <v>194</v>
      </c>
      <c r="K17" s="67"/>
    </row>
    <row r="18" spans="1:11" s="12" customFormat="1" ht="112.5" customHeight="1" x14ac:dyDescent="0.3">
      <c r="A18" s="73" t="s">
        <v>207</v>
      </c>
      <c r="B18" s="78" t="s">
        <v>183</v>
      </c>
      <c r="C18" s="71" t="s">
        <v>147</v>
      </c>
      <c r="D18" s="70" t="s">
        <v>150</v>
      </c>
      <c r="E18" s="70" t="s">
        <v>151</v>
      </c>
      <c r="F18" s="70" t="str">
        <f t="shared" si="1"/>
        <v>CN_11_09_CO_IMG09_small</v>
      </c>
      <c r="G18" s="70" t="str">
        <f>IF(F18&lt;&gt;"",IF($G$4="Recurso",IF(LEFT($G$5,1)="M",VLOOKUP($G$5,'Definición técnica de imagenes'!$A$3:$G$17,5,FALSE),IF($G$5="F1",'Definición técnica de imagenes'!$E$15,'Definición técnica de imagenes'!$F$13)),'Definición técnica de imagenes'!$E$16),"")</f>
        <v>526 x 370 px</v>
      </c>
      <c r="H18" s="70" t="str">
        <f t="shared" si="2"/>
        <v>CN_11_09_CO_IMG09_zoom</v>
      </c>
      <c r="I18" s="70" t="str">
        <f>IF(OR(B18&lt;&gt;"",J18&lt;&gt;""),IF($G$4="Recurso",IF(LEFT($G$5,1)="M",IF(VLOOKUP($G$5,'Definición técnica de imagenes'!$A$3:$G$17,6,FALSE)=0,"",VLOOKUP($G$5,'Definición técnica de imagenes'!$A$3:$G$17,6,FALSE)),IF($G$5="F1","","")),'Definición técnica de imagenes'!$F$16),"")</f>
        <v>800 x 600 px</v>
      </c>
      <c r="J18" s="85" t="s">
        <v>159</v>
      </c>
      <c r="K18" s="67"/>
    </row>
    <row r="19" spans="1:11" s="12" customFormat="1" ht="190.5" customHeight="1" x14ac:dyDescent="0.25">
      <c r="A19" s="73" t="s">
        <v>208</v>
      </c>
      <c r="B19" s="74" t="s">
        <v>161</v>
      </c>
      <c r="C19" s="66" t="s">
        <v>147</v>
      </c>
      <c r="D19" s="70" t="s">
        <v>152</v>
      </c>
      <c r="E19" s="70" t="s">
        <v>151</v>
      </c>
      <c r="F19" s="70" t="str">
        <f t="shared" si="1"/>
        <v>CN_11_09_CO_IMG10_small</v>
      </c>
      <c r="G19" s="70" t="str">
        <f>IF(F19&lt;&gt;"",IF($G$4="Recurso",IF(LEFT($G$5,1)="M",VLOOKUP($G$5,'Definición técnica de imagenes'!$A$3:$G$17,5,FALSE),IF($G$5="F1",'Definición técnica de imagenes'!$E$15,'Definición técnica de imagenes'!$F$13)),'Definición técnica de imagenes'!$E$16),"")</f>
        <v>526 x 370 px</v>
      </c>
      <c r="H19" s="70" t="str">
        <f t="shared" si="2"/>
        <v>CN_11_09_CO_IMG10_zoom</v>
      </c>
      <c r="I19" s="70" t="str">
        <f>IF(OR(B19&lt;&gt;"",J19&lt;&gt;""),IF($G$4="Recurso",IF(LEFT($G$5,1)="M",IF(VLOOKUP($G$5,'Definición técnica de imagenes'!$A$3:$G$17,6,FALSE)=0,"",VLOOKUP($G$5,'Definición técnica de imagenes'!$A$3:$G$17,6,FALSE)),IF($G$5="F1","","")),'Definición técnica de imagenes'!$F$16),"")</f>
        <v>800 x 600 px</v>
      </c>
      <c r="J19" s="82" t="s">
        <v>195</v>
      </c>
      <c r="K19" s="85" t="s">
        <v>185</v>
      </c>
    </row>
    <row r="20" spans="1:11" s="12" customFormat="1" ht="81" x14ac:dyDescent="0.25">
      <c r="A20" s="73" t="s">
        <v>209</v>
      </c>
      <c r="B20" s="71" t="s">
        <v>160</v>
      </c>
      <c r="C20" s="71" t="s">
        <v>147</v>
      </c>
      <c r="D20" s="70" t="s">
        <v>150</v>
      </c>
      <c r="E20" s="70" t="s">
        <v>151</v>
      </c>
      <c r="F20" s="70" t="str">
        <f t="shared" si="1"/>
        <v>CN_11_09_CO_IMG11_small</v>
      </c>
      <c r="G20" s="70" t="str">
        <f>IF(F20&lt;&gt;"",IF($G$4="Recurso",IF(LEFT($G$5,1)="M",VLOOKUP($G$5,'Definición técnica de imagenes'!$A$3:$G$17,5,FALSE),IF($G$5="F1",'Definición técnica de imagenes'!$E$15,'Definición técnica de imagenes'!$F$13)),'Definición técnica de imagenes'!$E$16),"")</f>
        <v>526 x 370 px</v>
      </c>
      <c r="H20" s="70" t="str">
        <f t="shared" si="2"/>
        <v>CN_11_09_CO_IMG11_zoom</v>
      </c>
      <c r="I20" s="70" t="str">
        <f>IF(OR(B20&lt;&gt;"",J20&lt;&gt;""),IF($G$4="Recurso",IF(LEFT($G$5,1)="M",IF(VLOOKUP($G$5,'Definición técnica de imagenes'!$A$3:$G$17,6,FALSE)=0,"",VLOOKUP($G$5,'Definición técnica de imagenes'!$A$3:$G$17,6,FALSE)),IF($G$5="F1","","")),'Definición técnica de imagenes'!$F$16),"")</f>
        <v>800 x 600 px</v>
      </c>
      <c r="J20" s="82" t="s">
        <v>162</v>
      </c>
      <c r="K20" s="67"/>
    </row>
    <row r="21" spans="1:11" s="12" customFormat="1" ht="94.5" x14ac:dyDescent="0.25">
      <c r="A21" s="73" t="s">
        <v>210</v>
      </c>
      <c r="B21" s="74" t="s">
        <v>196</v>
      </c>
      <c r="C21" s="71" t="s">
        <v>147</v>
      </c>
      <c r="D21" s="70" t="s">
        <v>150</v>
      </c>
      <c r="E21" s="70" t="s">
        <v>151</v>
      </c>
      <c r="F21" s="70" t="str">
        <f t="shared" si="1"/>
        <v>CN_11_09_CO_IMG12_small</v>
      </c>
      <c r="G21" s="70" t="str">
        <f>IF(F21&lt;&gt;"",IF($G$4="Recurso",IF(LEFT($G$5,1)="M",VLOOKUP($G$5,'Definición técnica de imagenes'!$A$3:$G$17,5,FALSE),IF($G$5="F1",'Definición técnica de imagenes'!$E$15,'Definición técnica de imagenes'!$F$13)),'Definición técnica de imagenes'!$E$16),"")</f>
        <v>526 x 370 px</v>
      </c>
      <c r="H21" s="70" t="str">
        <f t="shared" si="2"/>
        <v>CN_11_09_CO_IMG12_zoom</v>
      </c>
      <c r="I21" s="70" t="str">
        <f>IF(OR(B21&lt;&gt;"",J21&lt;&gt;""),IF($G$4="Recurso",IF(LEFT($G$5,1)="M",IF(VLOOKUP($G$5,'Definición técnica de imagenes'!$A$3:$G$17,6,FALSE)=0,"",VLOOKUP($G$5,'Definición técnica de imagenes'!$A$3:$G$17,6,FALSE)),IF($G$5="F1","","")),'Definición técnica de imagenes'!$F$16),"")</f>
        <v>800 x 600 px</v>
      </c>
      <c r="J21" s="80" t="s">
        <v>163</v>
      </c>
      <c r="K21" s="67"/>
    </row>
    <row r="22" spans="1:11" s="12" customFormat="1" ht="167.25" customHeight="1" x14ac:dyDescent="0.25">
      <c r="A22" s="73" t="s">
        <v>211</v>
      </c>
      <c r="B22" s="75" t="s">
        <v>181</v>
      </c>
      <c r="C22" s="71" t="s">
        <v>147</v>
      </c>
      <c r="D22" s="70" t="s">
        <v>150</v>
      </c>
      <c r="E22" s="70" t="s">
        <v>151</v>
      </c>
      <c r="F22" s="70" t="str">
        <f t="shared" si="1"/>
        <v>CN_11_09_CO_IMG13_small</v>
      </c>
      <c r="G22" s="70" t="str">
        <f>IF(F22&lt;&gt;"",IF($G$4="Recurso",IF(LEFT($G$5,1)="M",VLOOKUP($G$5,'Definición técnica de imagenes'!$A$3:$G$17,5,FALSE),IF($G$5="F1",'Definición técnica de imagenes'!$E$15,'Definición técnica de imagenes'!$F$13)),'Definición técnica de imagenes'!$E$16),"")</f>
        <v>526 x 370 px</v>
      </c>
      <c r="H22" s="70" t="str">
        <f t="shared" si="2"/>
        <v>CN_11_09_CO_IMG13_zoom</v>
      </c>
      <c r="I22" s="70" t="str">
        <f>IF(OR(B22&lt;&gt;"",J22&lt;&gt;""),IF($G$4="Recurso",IF(LEFT($G$5,1)="M",IF(VLOOKUP($G$5,'Definición técnica de imagenes'!$A$3:$G$17,6,FALSE)=0,"",VLOOKUP($G$5,'Definición técnica de imagenes'!$A$3:$G$17,6,FALSE)),IF($G$5="F1","","")),'Definición técnica de imagenes'!$F$16),"")</f>
        <v>800 x 600 px</v>
      </c>
      <c r="J22" s="82" t="s">
        <v>164</v>
      </c>
      <c r="K22" s="67"/>
    </row>
    <row r="23" spans="1:11" s="12" customFormat="1" ht="185.25" customHeight="1" x14ac:dyDescent="0.25">
      <c r="A23" s="73" t="s">
        <v>212</v>
      </c>
      <c r="B23" s="71" t="s">
        <v>188</v>
      </c>
      <c r="C23" s="71" t="s">
        <v>147</v>
      </c>
      <c r="D23" s="70" t="s">
        <v>152</v>
      </c>
      <c r="E23" s="70" t="s">
        <v>151</v>
      </c>
      <c r="F23" s="70" t="str">
        <f t="shared" si="1"/>
        <v>CN_11_09_CO_IMG14_small</v>
      </c>
      <c r="G23" s="70" t="str">
        <f>IF(F23&lt;&gt;"",IF($G$4="Recurso",IF(LEFT($G$5,1)="M",VLOOKUP($G$5,'Definición técnica de imagenes'!$A$3:$G$17,5,FALSE),IF($G$5="F1",'Definición técnica de imagenes'!$E$15,'Definición técnica de imagenes'!$F$13)),'Definición técnica de imagenes'!$E$16),"")</f>
        <v>526 x 370 px</v>
      </c>
      <c r="H23" s="70" t="str">
        <f t="shared" si="2"/>
        <v>CN_11_09_CO_IMG14_zoom</v>
      </c>
      <c r="I23" s="70" t="str">
        <f>IF(OR(B23&lt;&gt;"",J23&lt;&gt;""),IF($G$4="Recurso",IF(LEFT($G$5,1)="M",IF(VLOOKUP($G$5,'Definición técnica de imagenes'!$A$3:$G$17,6,FALSE)=0,"",VLOOKUP($G$5,'Definición técnica de imagenes'!$A$3:$G$17,6,FALSE)),IF($G$5="F1","","")),'Definición técnica de imagenes'!$F$16),"")</f>
        <v>800 x 600 px</v>
      </c>
      <c r="J23" s="85" t="s">
        <v>165</v>
      </c>
      <c r="K23" s="67" t="s">
        <v>167</v>
      </c>
    </row>
    <row r="24" spans="1:11" s="12" customFormat="1" ht="141.75" customHeight="1" x14ac:dyDescent="0.25">
      <c r="A24" s="73" t="s">
        <v>213</v>
      </c>
      <c r="B24" s="71" t="s">
        <v>187</v>
      </c>
      <c r="C24" s="71" t="s">
        <v>147</v>
      </c>
      <c r="D24" s="70" t="s">
        <v>152</v>
      </c>
      <c r="E24" s="70" t="s">
        <v>151</v>
      </c>
      <c r="F24" s="70" t="str">
        <f t="shared" si="1"/>
        <v>CN_11_09_CO_IMG15_small</v>
      </c>
      <c r="G24" s="70" t="str">
        <f>IF(F24&lt;&gt;"",IF($G$4="Recurso",IF(LEFT($G$5,1)="M",VLOOKUP($G$5,'Definición técnica de imagenes'!$A$3:$G$17,5,FALSE),IF($G$5="F1",'Definición técnica de imagenes'!$E$15,'Definición técnica de imagenes'!$F$13)),'Definición técnica de imagenes'!$E$16),"")</f>
        <v>526 x 370 px</v>
      </c>
      <c r="H24" s="70" t="str">
        <f t="shared" si="2"/>
        <v>CN_11_09_CO_IMG15_zoom</v>
      </c>
      <c r="I24" s="70" t="str">
        <f>IF(OR(B24&lt;&gt;"",J24&lt;&gt;""),IF($G$4="Recurso",IF(LEFT($G$5,1)="M",IF(VLOOKUP($G$5,'Definición técnica de imagenes'!$A$3:$G$17,6,FALSE)=0,"",VLOOKUP($G$5,'Definición técnica de imagenes'!$A$3:$G$17,6,FALSE)),IF($G$5="F1","","")),'Definición técnica de imagenes'!$F$16),"")</f>
        <v>800 x 600 px</v>
      </c>
      <c r="J24" s="82" t="s">
        <v>166</v>
      </c>
      <c r="K24" s="67" t="s">
        <v>169</v>
      </c>
    </row>
    <row r="25" spans="1:11" s="12" customFormat="1" ht="193.5" customHeight="1" x14ac:dyDescent="0.25">
      <c r="A25" s="73" t="s">
        <v>214</v>
      </c>
      <c r="B25" s="122" t="s">
        <v>189</v>
      </c>
      <c r="C25" s="122" t="s">
        <v>147</v>
      </c>
      <c r="D25" s="70" t="s">
        <v>152</v>
      </c>
      <c r="E25" s="70" t="s">
        <v>151</v>
      </c>
      <c r="F25" s="70" t="str">
        <f t="shared" si="1"/>
        <v>CN_11_09_CO_IMG16_small</v>
      </c>
      <c r="G25" s="70" t="str">
        <f>IF(F25&lt;&gt;"",IF($G$4="Recurso",IF(LEFT($G$5,1)="M",VLOOKUP($G$5,'Definición técnica de imagenes'!$A$3:$G$17,5,FALSE),IF($G$5="F1",'Definición técnica de imagenes'!$E$15,'Definición técnica de imagenes'!$F$13)),'Definición técnica de imagenes'!$E$16),"")</f>
        <v>526 x 370 px</v>
      </c>
      <c r="H25" s="70" t="str">
        <f t="shared" si="2"/>
        <v>CN_11_09_CO_IMG16_zoom</v>
      </c>
      <c r="I25" s="70" t="str">
        <f>IF(OR(B25&lt;&gt;"",J25&lt;&gt;""),IF($G$4="Recurso",IF(LEFT($G$5,1)="M",IF(VLOOKUP($G$5,'Definición técnica de imagenes'!$A$3:$G$17,6,FALSE)=0,"",VLOOKUP($G$5,'Definición técnica de imagenes'!$A$3:$G$17,6,FALSE)),IF($G$5="F1","","")),'Definición técnica de imagenes'!$F$16),"")</f>
        <v>800 x 600 px</v>
      </c>
      <c r="J25" s="124" t="s">
        <v>168</v>
      </c>
      <c r="K25" s="123" t="s">
        <v>223</v>
      </c>
    </row>
    <row r="26" spans="1:11" s="12" customFormat="1" ht="122.25" customHeight="1" x14ac:dyDescent="0.25">
      <c r="A26" s="73" t="s">
        <v>215</v>
      </c>
      <c r="B26" s="79" t="s">
        <v>172</v>
      </c>
      <c r="C26" s="66" t="s">
        <v>147</v>
      </c>
      <c r="D26" s="70" t="s">
        <v>150</v>
      </c>
      <c r="E26" s="70" t="s">
        <v>154</v>
      </c>
      <c r="F26" s="70" t="str">
        <f t="shared" si="1"/>
        <v>CN_11_09_CO_IMG17_small</v>
      </c>
      <c r="G26" s="70" t="str">
        <f>IF(F26&lt;&gt;"",IF($G$4="Recurso",IF(LEFT($G$5,1)="M",VLOOKUP($G$5,'Definición técnica de imagenes'!$A$3:$G$17,5,FALSE),IF($G$5="F1",'Definición técnica de imagenes'!$E$15,'Definición técnica de imagenes'!$F$13)),'Definición técnica de imagenes'!$E$16),"")</f>
        <v>526 x 370 px</v>
      </c>
      <c r="H26" s="70" t="str">
        <f t="shared" si="2"/>
        <v>CN_11_09_CO_IMG17_zoom</v>
      </c>
      <c r="I26" s="70" t="str">
        <f>IF(OR(B26&lt;&gt;"",J26&lt;&gt;""),IF($G$4="Recurso",IF(LEFT($G$5,1)="M",IF(VLOOKUP($G$5,'Definición técnica de imagenes'!$A$3:$G$17,6,FALSE)=0,"",VLOOKUP($G$5,'Definición técnica de imagenes'!$A$3:$G$17,6,FALSE)),IF($G$5="F1","","")),'Definición técnica de imagenes'!$F$16),"")</f>
        <v>800 x 600 px</v>
      </c>
      <c r="J26" s="83" t="s">
        <v>174</v>
      </c>
      <c r="K26" s="68"/>
    </row>
    <row r="27" spans="1:11" s="12" customFormat="1" ht="93.75" customHeight="1" x14ac:dyDescent="0.25">
      <c r="A27" s="73" t="s">
        <v>216</v>
      </c>
      <c r="B27" s="79" t="s">
        <v>173</v>
      </c>
      <c r="C27" s="72" t="s">
        <v>147</v>
      </c>
      <c r="D27" s="70" t="s">
        <v>150</v>
      </c>
      <c r="E27" s="70" t="s">
        <v>154</v>
      </c>
      <c r="F27" s="70" t="str">
        <f t="shared" si="1"/>
        <v>CN_11_09_CO_IMG18_small</v>
      </c>
      <c r="G27" s="70" t="str">
        <f>IF(F27&lt;&gt;"",IF($G$4="Recurso",IF(LEFT($G$5,1)="M",VLOOKUP($G$5,'Definición técnica de imagenes'!$A$3:$G$17,5,FALSE),IF($G$5="F1",'Definición técnica de imagenes'!$E$15,'Definición técnica de imagenes'!$F$13)),'Definición técnica de imagenes'!$E$16),"")</f>
        <v>526 x 370 px</v>
      </c>
      <c r="H27" s="70" t="str">
        <f t="shared" si="2"/>
        <v>CN_11_09_CO_IMG18_zoom</v>
      </c>
      <c r="I27" s="70" t="str">
        <f>IF(OR(B27&lt;&gt;"",J27&lt;&gt;""),IF($G$4="Recurso",IF(LEFT($G$5,1)="M",IF(VLOOKUP($G$5,'Definición técnica de imagenes'!$A$3:$G$17,6,FALSE)=0,"",VLOOKUP($G$5,'Definición técnica de imagenes'!$A$3:$G$17,6,FALSE)),IF($G$5="F1","","")),'Definición técnica de imagenes'!$F$16),"")</f>
        <v>800 x 600 px</v>
      </c>
      <c r="J27" s="83" t="s">
        <v>197</v>
      </c>
      <c r="K27" s="68"/>
    </row>
    <row r="28" spans="1:11" s="12" customFormat="1" ht="222.75" customHeight="1" x14ac:dyDescent="0.25">
      <c r="A28" s="73" t="s">
        <v>217</v>
      </c>
      <c r="B28" s="125" t="s">
        <v>175</v>
      </c>
      <c r="C28" s="66" t="s">
        <v>147</v>
      </c>
      <c r="D28" s="70" t="s">
        <v>150</v>
      </c>
      <c r="E28" s="70" t="s">
        <v>154</v>
      </c>
      <c r="F28" s="70" t="str">
        <f t="shared" si="1"/>
        <v>CN_11_09_CO_IMG19_small</v>
      </c>
      <c r="G28" s="70" t="str">
        <f>IF(F28&lt;&gt;"",IF($G$4="Recurso",IF(LEFT($G$5,1)="M",VLOOKUP($G$5,'Definición técnica de imagenes'!$A$3:$G$17,5,FALSE),IF($G$5="F1",'Definición técnica de imagenes'!$E$15,'Definición técnica de imagenes'!$F$13)),'Definición técnica de imagenes'!$E$16),"")</f>
        <v>526 x 370 px</v>
      </c>
      <c r="H28" s="70" t="str">
        <f t="shared" si="2"/>
        <v>CN_11_09_CO_IMG19_zoom</v>
      </c>
      <c r="I28" s="70" t="str">
        <f>IF(OR(B28&lt;&gt;"",J28&lt;&gt;""),IF($G$4="Recurso",IF(LEFT($G$5,1)="M",IF(VLOOKUP($G$5,'Definición técnica de imagenes'!$A$3:$G$17,6,FALSE)=0,"",VLOOKUP($G$5,'Definición técnica de imagenes'!$A$3:$G$17,6,FALSE)),IF($G$5="F1","","")),'Definición técnica de imagenes'!$F$16),"")</f>
        <v>800 x 600 px</v>
      </c>
      <c r="J28" s="126" t="s">
        <v>176</v>
      </c>
      <c r="K28" s="83" t="s">
        <v>224</v>
      </c>
    </row>
    <row r="29" spans="1:11" s="12" customFormat="1" ht="193.5" customHeight="1" x14ac:dyDescent="0.25">
      <c r="A29" s="73" t="s">
        <v>218</v>
      </c>
      <c r="B29" s="66" t="s">
        <v>190</v>
      </c>
      <c r="C29" s="66" t="s">
        <v>147</v>
      </c>
      <c r="D29" s="70" t="s">
        <v>152</v>
      </c>
      <c r="E29" s="70" t="s">
        <v>151</v>
      </c>
      <c r="F29" s="70" t="str">
        <f t="shared" si="1"/>
        <v>CN_11_09_CO_IMG20_small</v>
      </c>
      <c r="G29" s="70" t="str">
        <f>IF(F29&lt;&gt;"",IF($G$4="Recurso",IF(LEFT($G$5,1)="M",VLOOKUP($G$5,'Definición técnica de imagenes'!$A$3:$G$17,5,FALSE),IF($G$5="F1",'Definición técnica de imagenes'!$E$15,'Definición técnica de imagenes'!$F$13)),'Definición técnica de imagenes'!$E$16),"")</f>
        <v>526 x 370 px</v>
      </c>
      <c r="H29" s="70" t="str">
        <f t="shared" si="2"/>
        <v>CN_11_09_CO_IMG20_zoom</v>
      </c>
      <c r="I29" s="70" t="str">
        <f>IF(OR(B29&lt;&gt;"",J29&lt;&gt;""),IF($G$4="Recurso",IF(LEFT($G$5,1)="M",IF(VLOOKUP($G$5,'Definición técnica de imagenes'!$A$3:$G$17,6,FALSE)=0,"",VLOOKUP($G$5,'Definición técnica de imagenes'!$A$3:$G$17,6,FALSE)),IF($G$5="F1","","")),'Definición técnica de imagenes'!$F$16),"")</f>
        <v>800 x 600 px</v>
      </c>
      <c r="J29" s="83" t="s">
        <v>199</v>
      </c>
      <c r="K29" s="83" t="s">
        <v>184</v>
      </c>
    </row>
    <row r="30" spans="1:11" s="12" customFormat="1" ht="281.25" customHeight="1" x14ac:dyDescent="0.25">
      <c r="A30" s="73" t="s">
        <v>219</v>
      </c>
      <c r="B30" s="88" t="s">
        <v>198</v>
      </c>
      <c r="C30" s="66" t="s">
        <v>147</v>
      </c>
      <c r="D30" s="70" t="s">
        <v>152</v>
      </c>
      <c r="E30" s="70" t="s">
        <v>151</v>
      </c>
      <c r="F30" s="70" t="str">
        <f t="shared" si="1"/>
        <v>CN_11_09_CO_IMG21_small</v>
      </c>
      <c r="G30" s="70" t="str">
        <f>IF(F30&lt;&gt;"",IF($G$4="Recurso",IF(LEFT($G$5,1)="M",VLOOKUP($G$5,'Definición técnica de imagenes'!$A$3:$G$17,5,FALSE),IF($G$5="F1",'Definición técnica de imagenes'!$E$15,'Definición técnica de imagenes'!$F$13)),'Definición técnica de imagenes'!$E$16),"")</f>
        <v>526 x 370 px</v>
      </c>
      <c r="H30" s="70" t="str">
        <f t="shared" si="2"/>
        <v>CN_11_09_CO_IMG21_zoom</v>
      </c>
      <c r="I30" s="70" t="str">
        <f>IF(OR(B30&lt;&gt;"",J30&lt;&gt;""),IF($G$4="Recurso",IF(LEFT($G$5,1)="M",IF(VLOOKUP($G$5,'Definición técnica de imagenes'!$A$3:$G$17,6,FALSE)=0,"",VLOOKUP($G$5,'Definición técnica de imagenes'!$A$3:$G$17,6,FALSE)),IF($G$5="F1","","")),'Definición técnica de imagenes'!$F$16),"")</f>
        <v>800 x 600 px</v>
      </c>
      <c r="J30" s="83" t="s">
        <v>177</v>
      </c>
      <c r="K30" s="68" t="s">
        <v>178</v>
      </c>
    </row>
    <row r="31" spans="1:11" s="12" customFormat="1" ht="233.25" customHeight="1" x14ac:dyDescent="0.25">
      <c r="A31" s="73" t="s">
        <v>220</v>
      </c>
      <c r="B31" s="87" t="s">
        <v>179</v>
      </c>
      <c r="C31" s="66" t="s">
        <v>147</v>
      </c>
      <c r="D31" s="70" t="s">
        <v>150</v>
      </c>
      <c r="E31" s="70" t="s">
        <v>151</v>
      </c>
      <c r="F31" s="70" t="str">
        <f t="shared" si="1"/>
        <v>CN_11_09_CO_IMG22_small</v>
      </c>
      <c r="G31" s="70" t="str">
        <f>IF(F31&lt;&gt;"",IF($G$4="Recurso",IF(LEFT($G$5,1)="M",VLOOKUP($G$5,'Definición técnica de imagenes'!$A$3:$G$17,5,FALSE),IF($G$5="F1",'Definición técnica de imagenes'!$E$15,'Definición técnica de imagenes'!$F$13)),'Definición técnica de imagenes'!$E$16),"")</f>
        <v>526 x 370 px</v>
      </c>
      <c r="H31" s="70" t="str">
        <f t="shared" si="2"/>
        <v>CN_11_09_CO_IMG22_zoom</v>
      </c>
      <c r="I31" s="70" t="str">
        <f>IF(OR(B31&lt;&gt;"",J31&lt;&gt;""),IF($G$4="Recurso",IF(LEFT($G$5,1)="M",IF(VLOOKUP($G$5,'Definición técnica de imagenes'!$A$3:$G$17,6,FALSE)=0,"",VLOOKUP($G$5,'Definición técnica de imagenes'!$A$3:$G$17,6,FALSE)),IF($G$5="F1","","")),'Definición técnica de imagenes'!$F$16),"")</f>
        <v>800 x 600 px</v>
      </c>
      <c r="J31" s="83" t="s">
        <v>182</v>
      </c>
      <c r="K31" s="68"/>
    </row>
    <row r="32" spans="1:11" s="12" customFormat="1" x14ac:dyDescent="0.25">
      <c r="A32" s="13"/>
      <c r="B32" s="22"/>
      <c r="C32" s="22"/>
      <c r="D32" s="14"/>
      <c r="E32" s="14"/>
      <c r="F32" s="14" t="str">
        <f t="shared" si="1"/>
        <v/>
      </c>
      <c r="G32" s="14" t="str">
        <f>IF(F32&lt;&gt;"",IF($G$4="Recurso",IF(LEFT($G$5,1)="M",VLOOKUP($G$5,'Definición técnica de imagenes'!$A$3:$G$17,5,FALSE),IF($G$5="F1",'Definición técnica de imagenes'!$E$15,'Definición técnica de imagenes'!$F$13)),'Definición técnica de imagenes'!$E$16),"")</f>
        <v/>
      </c>
      <c r="H32" s="14" t="str">
        <f t="shared" si="2"/>
        <v/>
      </c>
      <c r="I32" s="14" t="str">
        <f>IF(OR(B32&lt;&gt;"",J32&lt;&gt;""),IF($G$4="Recurso",IF(LEFT($G$5,1)="M",IF(VLOOKUP($G$5,'Definición técnica de imagenes'!$A$3:$G$17,6,FALSE)=0,"",VLOOKUP($G$5,'Definición técnica de imagenes'!$A$3:$G$17,6,FALSE)),IF($G$5="F1","","")),'Definición técnica de imagenes'!$F$16),"")</f>
        <v/>
      </c>
      <c r="J32" s="70"/>
      <c r="K32" s="15"/>
    </row>
    <row r="33" spans="1:11" s="12" customFormat="1" x14ac:dyDescent="0.25">
      <c r="A33" s="13"/>
      <c r="B33" s="22"/>
      <c r="C33" s="22"/>
      <c r="D33" s="14"/>
      <c r="E33" s="14"/>
      <c r="F33" s="14" t="str">
        <f t="shared" si="1"/>
        <v/>
      </c>
      <c r="G33" s="14" t="str">
        <f>IF(F33&lt;&gt;"",IF($G$4="Recurso",IF(LEFT($G$5,1)="M",VLOOKUP($G$5,'Definición técnica de imagenes'!$A$3:$G$17,5,FALSE),IF($G$5="F1",'Definición técnica de imagenes'!$E$15,'Definición técnica de imagenes'!$F$13)),'Definición técnica de imagenes'!$E$16),"")</f>
        <v/>
      </c>
      <c r="H33" s="14" t="str">
        <f t="shared" si="2"/>
        <v/>
      </c>
      <c r="I33" s="14" t="str">
        <f>IF(OR(B33&lt;&gt;"",J33&lt;&gt;""),IF($G$4="Recurso",IF(LEFT($G$5,1)="M",IF(VLOOKUP($G$5,'Definición técnica de imagenes'!$A$3:$G$17,6,FALSE)=0,"",VLOOKUP($G$5,'Definición técnica de imagenes'!$A$3:$G$17,6,FALSE)),IF($G$5="F1","","")),'Definición técnica de imagenes'!$F$16),"")</f>
        <v/>
      </c>
      <c r="J33" s="70"/>
      <c r="K33" s="15"/>
    </row>
    <row r="34" spans="1:11" s="12" customFormat="1" x14ac:dyDescent="0.25">
      <c r="A34" s="13"/>
      <c r="B34" s="22"/>
      <c r="C34" s="22"/>
      <c r="D34" s="14"/>
      <c r="E34" s="14"/>
      <c r="F34" s="14" t="str">
        <f t="shared" si="1"/>
        <v/>
      </c>
      <c r="G34" s="14" t="str">
        <f>IF(F34&lt;&gt;"",IF($G$4="Recurso",IF(LEFT($G$5,1)="M",VLOOKUP($G$5,'Definición técnica de imagenes'!$A$3:$G$17,5,FALSE),IF($G$5="F1",'Definición técnica de imagenes'!$E$15,'Definición técnica de imagenes'!$F$13)),'Definición técnica de imagenes'!$E$16),"")</f>
        <v/>
      </c>
      <c r="H34" s="14" t="str">
        <f t="shared" si="2"/>
        <v/>
      </c>
      <c r="I34" s="14" t="str">
        <f>IF(OR(B34&lt;&gt;"",J34&lt;&gt;""),IF($G$4="Recurso",IF(LEFT($G$5,1)="M",IF(VLOOKUP($G$5,'Definición técnica de imagenes'!$A$3:$G$17,6,FALSE)=0,"",VLOOKUP($G$5,'Definición técnica de imagenes'!$A$3:$G$17,6,FALSE)),IF($G$5="F1","","")),'Definición técnica de imagenes'!$F$16),"")</f>
        <v/>
      </c>
      <c r="J34" s="70"/>
      <c r="K34" s="15"/>
    </row>
    <row r="35" spans="1:11" s="12" customFormat="1" x14ac:dyDescent="0.25">
      <c r="A35" s="13"/>
      <c r="B35" s="22"/>
      <c r="C35" s="22"/>
      <c r="D35" s="14"/>
      <c r="E35" s="14"/>
      <c r="F35" s="14" t="str">
        <f t="shared" si="1"/>
        <v/>
      </c>
      <c r="G35" s="14" t="str">
        <f>IF(F35&lt;&gt;"",IF($G$4="Recurso",IF(LEFT($G$5,1)="M",VLOOKUP($G$5,'Definición técnica de imagenes'!$A$3:$G$17,5,FALSE),IF($G$5="F1",'Definición técnica de imagenes'!$E$15,'Definición técnica de imagenes'!$F$13)),'Definición técnica de imagenes'!$E$16),"")</f>
        <v/>
      </c>
      <c r="H35" s="14" t="str">
        <f t="shared" si="2"/>
        <v/>
      </c>
      <c r="I35" s="14" t="str">
        <f>IF(OR(B35&lt;&gt;"",J35&lt;&gt;""),IF($G$4="Recurso",IF(LEFT($G$5,1)="M",IF(VLOOKUP($G$5,'Definición técnica de imagenes'!$A$3:$G$17,6,FALSE)=0,"",VLOOKUP($G$5,'Definición técnica de imagenes'!$A$3:$G$17,6,FALSE)),IF($G$5="F1","","")),'Definición técnica de imagenes'!$F$16),"")</f>
        <v/>
      </c>
      <c r="J35" s="14"/>
      <c r="K35" s="15"/>
    </row>
    <row r="36" spans="1:11" s="12" customFormat="1" x14ac:dyDescent="0.25">
      <c r="A36" s="13"/>
      <c r="B36" s="22"/>
      <c r="C36" s="22"/>
      <c r="D36" s="14"/>
      <c r="E36" s="14"/>
      <c r="F36" s="14" t="str">
        <f t="shared" si="1"/>
        <v/>
      </c>
      <c r="G36" s="14" t="str">
        <f>IF(F36&lt;&gt;"",IF($G$4="Recurso",IF(LEFT($G$5,1)="M",VLOOKUP($G$5,'Definición técnica de imagenes'!$A$3:$G$17,5,FALSE),IF($G$5="F1",'Definición técnica de imagenes'!$E$15,'Definición técnica de imagenes'!$F$13)),'Definición técnica de imagenes'!$E$16),"")</f>
        <v/>
      </c>
      <c r="H36" s="14" t="str">
        <f t="shared" si="2"/>
        <v/>
      </c>
      <c r="I36" s="14" t="str">
        <f>IF(OR(B36&lt;&gt;"",J36&lt;&gt;""),IF($G$4="Recurso",IF(LEFT($G$5,1)="M",IF(VLOOKUP($G$5,'Definición técnica de imagenes'!$A$3:$G$17,6,FALSE)=0,"",VLOOKUP($G$5,'Definición técnica de imagenes'!$A$3:$G$17,6,FALSE)),IF($G$5="F1","","")),'Definición técnica de imagenes'!$F$16),"")</f>
        <v/>
      </c>
      <c r="J36" s="14"/>
      <c r="K36" s="15"/>
    </row>
    <row r="37" spans="1:11" s="12" customFormat="1" x14ac:dyDescent="0.25">
      <c r="A37" s="13"/>
      <c r="B37" s="22"/>
      <c r="C37" s="22"/>
      <c r="D37" s="14"/>
      <c r="E37" s="14"/>
      <c r="F37" s="14" t="str">
        <f t="shared" si="1"/>
        <v/>
      </c>
      <c r="G37" s="14" t="str">
        <f>IF(F37&lt;&gt;"",IF($G$4="Recurso",IF(LEFT($G$5,1)="M",VLOOKUP($G$5,'Definición técnica de imagenes'!$A$3:$G$17,5,FALSE),IF($G$5="F1",'Definición técnica de imagenes'!$E$15,'Definición técnica de imagenes'!$F$13)),'Definición técnica de imagenes'!$E$16),"")</f>
        <v/>
      </c>
      <c r="H37" s="14" t="str">
        <f t="shared" si="2"/>
        <v/>
      </c>
      <c r="I37" s="14" t="str">
        <f>IF(OR(B37&lt;&gt;"",J37&lt;&gt;""),IF($G$4="Recurso",IF(LEFT($G$5,1)="M",IF(VLOOKUP($G$5,'Definición técnica de imagenes'!$A$3:$G$17,6,FALSE)=0,"",VLOOKUP($G$5,'Definición técnica de imagenes'!$A$3:$G$17,6,FALSE)),IF($G$5="F1","","")),'Definición técnica de imagenes'!$F$16),"")</f>
        <v/>
      </c>
      <c r="J37" s="14"/>
      <c r="K37" s="15"/>
    </row>
    <row r="38" spans="1:11" s="12" customFormat="1" x14ac:dyDescent="0.25">
      <c r="A38" s="13"/>
      <c r="B38" s="22"/>
      <c r="C38" s="22"/>
      <c r="D38" s="14"/>
      <c r="E38" s="14"/>
      <c r="F38" s="14" t="str">
        <f t="shared" si="1"/>
        <v/>
      </c>
      <c r="G38" s="14" t="str">
        <f>IF(F38&lt;&gt;"",IF($G$4="Recurso",IF(LEFT($G$5,1)="M",VLOOKUP($G$5,'Definición técnica de imagenes'!$A$3:$G$17,5,FALSE),IF($G$5="F1",'Definición técnica de imagenes'!$E$15,'Definición técnica de imagenes'!$F$13)),'Definición técnica de imagenes'!$E$16),"")</f>
        <v/>
      </c>
      <c r="H38" s="14" t="str">
        <f t="shared" si="2"/>
        <v/>
      </c>
      <c r="I38" s="14" t="str">
        <f>IF(OR(B38&lt;&gt;"",J38&lt;&gt;""),IF($G$4="Recurso",IF(LEFT($G$5,1)="M",IF(VLOOKUP($G$5,'Definición técnica de imagenes'!$A$3:$G$17,6,FALSE)=0,"",VLOOKUP($G$5,'Definición técnica de imagenes'!$A$3:$G$17,6,FALSE)),IF($G$5="F1","","")),'Definición técnica de imagenes'!$F$16),"")</f>
        <v/>
      </c>
      <c r="J38" s="14"/>
      <c r="K38" s="15"/>
    </row>
    <row r="39" spans="1:11" s="12" customFormat="1" x14ac:dyDescent="0.25">
      <c r="A39" s="13"/>
      <c r="B39" s="22"/>
      <c r="C39" s="22"/>
      <c r="D39" s="14"/>
      <c r="E39" s="14"/>
      <c r="F39" s="14" t="str">
        <f t="shared" si="1"/>
        <v/>
      </c>
      <c r="G39" s="14" t="str">
        <f>IF(F39&lt;&gt;"",IF($G$4="Recurso",IF(LEFT($G$5,1)="M",VLOOKUP($G$5,'Definición técnica de imagenes'!$A$3:$G$17,5,FALSE),IF($G$5="F1",'Definición técnica de imagenes'!$E$15,'Definición técnica de imagenes'!$F$13)),'Definición técnica de imagenes'!$E$16),"")</f>
        <v/>
      </c>
      <c r="H39" s="14" t="str">
        <f t="shared" si="2"/>
        <v/>
      </c>
      <c r="I39" s="14" t="str">
        <f>IF(OR(B39&lt;&gt;"",J39&lt;&gt;""),IF($G$4="Recurso",IF(LEFT($G$5,1)="M",IF(VLOOKUP($G$5,'Definición técnica de imagenes'!$A$3:$G$17,6,FALSE)=0,"",VLOOKUP($G$5,'Definición técnica de imagenes'!$A$3:$G$17,6,FALSE)),IF($G$5="F1","","")),'Definición técnica de imagenes'!$F$16),"")</f>
        <v/>
      </c>
      <c r="J39" s="14"/>
      <c r="K39" s="15"/>
    </row>
    <row r="40" spans="1:11" s="12" customFormat="1" x14ac:dyDescent="0.25">
      <c r="A40" s="13"/>
      <c r="B40" s="22"/>
      <c r="C40" s="22"/>
      <c r="D40" s="14"/>
      <c r="E40" s="14"/>
      <c r="F40" s="14" t="str">
        <f t="shared" si="1"/>
        <v/>
      </c>
      <c r="G40" s="14" t="str">
        <f>IF(F40&lt;&gt;"",IF($G$4="Recurso",IF(LEFT($G$5,1)="M",VLOOKUP($G$5,'Definición técnica de imagenes'!$A$3:$G$17,5,FALSE),IF($G$5="F1",'Definición técnica de imagenes'!$E$15,'Definición técnica de imagenes'!$F$13)),'Definición técnica de imagenes'!$E$16),"")</f>
        <v/>
      </c>
      <c r="H40" s="14" t="str">
        <f t="shared" si="2"/>
        <v/>
      </c>
      <c r="I40" s="14" t="str">
        <f>IF(OR(B40&lt;&gt;"",J40&lt;&gt;""),IF($G$4="Recurso",IF(LEFT($G$5,1)="M",IF(VLOOKUP($G$5,'Definición técnica de imagenes'!$A$3:$G$17,6,FALSE)=0,"",VLOOKUP($G$5,'Definición técnica de imagenes'!$A$3:$G$17,6,FALSE)),IF($G$5="F1","","")),'Definición técnica de imagenes'!$F$16),"")</f>
        <v/>
      </c>
      <c r="J40" s="14"/>
      <c r="K40" s="15"/>
    </row>
    <row r="41" spans="1:11" s="12" customFormat="1" x14ac:dyDescent="0.25">
      <c r="A41" s="13"/>
      <c r="B41" s="22"/>
      <c r="C41" s="22"/>
      <c r="D41" s="14"/>
      <c r="E41" s="14"/>
      <c r="F41" s="14" t="str">
        <f t="shared" si="1"/>
        <v/>
      </c>
      <c r="G41" s="14" t="str">
        <f>IF(F41&lt;&gt;"",IF($G$4="Recurso",IF(LEFT($G$5,1)="M",VLOOKUP($G$5,'Definición técnica de imagenes'!$A$3:$G$17,5,FALSE),IF($G$5="F1",'Definición técnica de imagenes'!$E$15,'Definición técnica de imagenes'!$F$13)),'Definición técnica de imagenes'!$E$16),"")</f>
        <v/>
      </c>
      <c r="H41" s="14" t="str">
        <f t="shared" si="2"/>
        <v/>
      </c>
      <c r="I41" s="14" t="str">
        <f>IF(OR(B41&lt;&gt;"",J41&lt;&gt;""),IF($G$4="Recurso",IF(LEFT($G$5,1)="M",IF(VLOOKUP($G$5,'Definición técnica de imagenes'!$A$3:$G$17,6,FALSE)=0,"",VLOOKUP($G$5,'Definición técnica de imagenes'!$A$3:$G$17,6,FALSE)),IF($G$5="F1","","")),'Definición técnica de imagenes'!$F$16),"")</f>
        <v/>
      </c>
      <c r="J41" s="14"/>
      <c r="K41" s="15"/>
    </row>
    <row r="42" spans="1:11" s="12" customFormat="1" x14ac:dyDescent="0.25">
      <c r="A42" s="13"/>
      <c r="B42" s="22"/>
      <c r="C42" s="22"/>
      <c r="D42" s="14"/>
      <c r="E42" s="14"/>
      <c r="F42" s="14" t="str">
        <f t="shared" si="1"/>
        <v/>
      </c>
      <c r="G42" s="14" t="str">
        <f>IF(F42&lt;&gt;"",IF($G$4="Recurso",IF(LEFT($G$5,1)="M",VLOOKUP($G$5,'Definición técnica de imagenes'!$A$3:$G$17,5,FALSE),IF($G$5="F1",'Definición técnica de imagenes'!$E$15,'Definición técnica de imagenes'!$F$13)),'Definición técnica de imagenes'!$E$16),"")</f>
        <v/>
      </c>
      <c r="H42" s="14" t="str">
        <f t="shared" si="2"/>
        <v/>
      </c>
      <c r="I42" s="14" t="str">
        <f>IF(OR(B42&lt;&gt;"",J42&lt;&gt;""),IF($G$4="Recurso",IF(LEFT($G$5,1)="M",IF(VLOOKUP($G$5,'Definición técnica de imagenes'!$A$3:$G$17,6,FALSE)=0,"",VLOOKUP($G$5,'Definición técnica de imagenes'!$A$3:$G$17,6,FALSE)),IF($G$5="F1","","")),'Definición técnica de imagenes'!$F$16),"")</f>
        <v/>
      </c>
      <c r="J42" s="14"/>
      <c r="K42" s="15"/>
    </row>
    <row r="43" spans="1:11" s="12" customFormat="1" x14ac:dyDescent="0.25">
      <c r="A43" s="13"/>
      <c r="B43" s="22"/>
      <c r="C43" s="22"/>
      <c r="D43" s="14"/>
      <c r="E43" s="14"/>
      <c r="F43" s="14" t="str">
        <f t="shared" si="1"/>
        <v/>
      </c>
      <c r="G43" s="14" t="str">
        <f>IF(F43&lt;&gt;"",IF($G$4="Recurso",IF(LEFT($G$5,1)="M",VLOOKUP($G$5,'Definición técnica de imagenes'!$A$3:$G$17,5,FALSE),IF($G$5="F1",'Definición técnica de imagenes'!$E$15,'Definición técnica de imagenes'!$F$13)),'Definición técnica de imagenes'!$E$16),"")</f>
        <v/>
      </c>
      <c r="H43" s="14" t="str">
        <f t="shared" si="2"/>
        <v/>
      </c>
      <c r="I43" s="14" t="str">
        <f>IF(OR(B43&lt;&gt;"",J43&lt;&gt;""),IF($G$4="Recurso",IF(LEFT($G$5,1)="M",IF(VLOOKUP($G$5,'Definición técnica de imagenes'!$A$3:$G$17,6,FALSE)=0,"",VLOOKUP($G$5,'Definición técnica de imagenes'!$A$3:$G$17,6,FALSE)),IF($G$5="F1","","")),'Definición técnica de imagenes'!$F$16),"")</f>
        <v/>
      </c>
      <c r="J43" s="14"/>
      <c r="K43" s="15"/>
    </row>
    <row r="44" spans="1:11" s="12" customFormat="1" x14ac:dyDescent="0.25">
      <c r="A44" s="13"/>
      <c r="B44" s="22"/>
      <c r="C44" s="22"/>
      <c r="D44" s="14"/>
      <c r="E44" s="14"/>
      <c r="F44" s="14" t="str">
        <f t="shared" si="1"/>
        <v/>
      </c>
      <c r="G44" s="14" t="str">
        <f>IF(F44&lt;&gt;"",IF($G$4="Recurso",IF(LEFT($G$5,1)="M",VLOOKUP($G$5,'Definición técnica de imagenes'!$A$3:$G$17,5,FALSE),IF($G$5="F1",'Definición técnica de imagenes'!$E$15,'Definición técnica de imagenes'!$F$13)),'Definición técnica de imagenes'!$E$16),"")</f>
        <v/>
      </c>
      <c r="H44" s="14" t="str">
        <f t="shared" si="2"/>
        <v/>
      </c>
      <c r="I44" s="14" t="str">
        <f>IF(OR(B44&lt;&gt;"",J44&lt;&gt;""),IF($G$4="Recurso",IF(LEFT($G$5,1)="M",IF(VLOOKUP($G$5,'Definición técnica de imagenes'!$A$3:$G$17,6,FALSE)=0,"",VLOOKUP($G$5,'Definición técnica de imagenes'!$A$3:$G$17,6,FALSE)),IF($G$5="F1","","")),'Definición técnica de imagenes'!$F$16),"")</f>
        <v/>
      </c>
      <c r="J44" s="14"/>
      <c r="K44" s="15"/>
    </row>
    <row r="45" spans="1:11" s="12" customFormat="1" x14ac:dyDescent="0.25">
      <c r="A45" s="13"/>
      <c r="B45" s="22"/>
      <c r="C45" s="22"/>
      <c r="D45" s="14"/>
      <c r="E45" s="14"/>
      <c r="F45" s="14" t="str">
        <f t="shared" si="1"/>
        <v/>
      </c>
      <c r="G45" s="14" t="str">
        <f>IF(F45&lt;&gt;"",IF($G$4="Recurso",IF(LEFT($G$5,1)="M",VLOOKUP($G$5,'Definición técnica de imagenes'!$A$3:$G$17,5,FALSE),IF($G$5="F1",'Definición técnica de imagenes'!$E$15,'Definición técnica de imagenes'!$F$13)),'Definición técnica de imagenes'!$E$16),"")</f>
        <v/>
      </c>
      <c r="H45" s="14" t="str">
        <f t="shared" si="2"/>
        <v/>
      </c>
      <c r="I45" s="14" t="str">
        <f>IF(OR(B45&lt;&gt;"",J45&lt;&gt;""),IF($G$4="Recurso",IF(LEFT($G$5,1)="M",IF(VLOOKUP($G$5,'Definición técnica de imagenes'!$A$3:$G$17,6,FALSE)=0,"",VLOOKUP($G$5,'Definición técnica de imagenes'!$A$3:$G$17,6,FALSE)),IF($G$5="F1","","")),'Definición técnica de imagenes'!$F$16),"")</f>
        <v/>
      </c>
      <c r="J45" s="14"/>
      <c r="K45" s="15"/>
    </row>
    <row r="46" spans="1:11" s="12" customFormat="1" x14ac:dyDescent="0.25">
      <c r="A46" s="13"/>
      <c r="B46" s="22"/>
      <c r="C46" s="22"/>
      <c r="D46" s="14"/>
      <c r="E46" s="14"/>
      <c r="F46" s="14" t="str">
        <f t="shared" si="1"/>
        <v/>
      </c>
      <c r="G46" s="14" t="str">
        <f>IF(F46&lt;&gt;"",IF($G$4="Recurso",IF(LEFT($G$5,1)="M",VLOOKUP($G$5,'Definición técnica de imagenes'!$A$3:$G$17,5,FALSE),IF($G$5="F1",'Definición técnica de imagenes'!$E$15,'Definición técnica de imagenes'!$F$13)),'Definición técnica de imagenes'!$E$16),"")</f>
        <v/>
      </c>
      <c r="H46" s="14" t="str">
        <f t="shared" si="2"/>
        <v/>
      </c>
      <c r="I46" s="14" t="str">
        <f>IF(OR(B46&lt;&gt;"",J46&lt;&gt;""),IF($G$4="Recurso",IF(LEFT($G$5,1)="M",IF(VLOOKUP($G$5,'Definición técnica de imagenes'!$A$3:$G$17,6,FALSE)=0,"",VLOOKUP($G$5,'Definición técnica de imagenes'!$A$3:$G$17,6,FALSE)),IF($G$5="F1","","")),'Definición técnica de imagenes'!$F$16),"")</f>
        <v/>
      </c>
      <c r="J46" s="14"/>
      <c r="K46" s="15"/>
    </row>
    <row r="47" spans="1:11" s="12" customFormat="1" x14ac:dyDescent="0.25">
      <c r="A47" s="13"/>
      <c r="B47" s="22"/>
      <c r="C47" s="22"/>
      <c r="D47" s="14"/>
      <c r="E47" s="14"/>
      <c r="F47" s="14" t="str">
        <f t="shared" si="1"/>
        <v/>
      </c>
      <c r="G47" s="14" t="str">
        <f>IF(F47&lt;&gt;"",IF($G$4="Recurso",IF(LEFT($G$5,1)="M",VLOOKUP($G$5,'Definición técnica de imagenes'!$A$3:$G$17,5,FALSE),IF($G$5="F1",'Definición técnica de imagenes'!$E$15,'Definición técnica de imagenes'!$F$13)),'Definición técnica de imagenes'!$E$16),"")</f>
        <v/>
      </c>
      <c r="H47" s="14" t="str">
        <f t="shared" si="2"/>
        <v/>
      </c>
      <c r="I47" s="14" t="str">
        <f>IF(OR(B47&lt;&gt;"",J47&lt;&gt;""),IF($G$4="Recurso",IF(LEFT($G$5,1)="M",IF(VLOOKUP($G$5,'Definición técnica de imagenes'!$A$3:$G$17,6,FALSE)=0,"",VLOOKUP($G$5,'Definición técnica de imagenes'!$A$3:$G$17,6,FALSE)),IF($G$5="F1","","")),'Definición técnica de imagenes'!$F$16),"")</f>
        <v/>
      </c>
      <c r="J47" s="14"/>
      <c r="K47" s="15"/>
    </row>
    <row r="48" spans="1:11" s="12" customFormat="1" x14ac:dyDescent="0.25">
      <c r="A48" s="13"/>
      <c r="B48" s="22"/>
      <c r="C48" s="22"/>
      <c r="D48" s="14"/>
      <c r="E48" s="14"/>
      <c r="F48" s="14" t="str">
        <f t="shared" si="1"/>
        <v/>
      </c>
      <c r="G48" s="14" t="str">
        <f>IF(F48&lt;&gt;"",IF($G$4="Recurso",IF(LEFT($G$5,1)="M",VLOOKUP($G$5,'Definición técnica de imagenes'!$A$3:$G$17,5,FALSE),IF($G$5="F1",'Definición técnica de imagenes'!$E$15,'Definición técnica de imagenes'!$F$13)),'Definición técnica de imagenes'!$E$16),"")</f>
        <v/>
      </c>
      <c r="H48" s="14" t="str">
        <f t="shared" si="2"/>
        <v/>
      </c>
      <c r="I48" s="14" t="str">
        <f>IF(OR(B48&lt;&gt;"",J48&lt;&gt;""),IF($G$4="Recurso",IF(LEFT($G$5,1)="M",IF(VLOOKUP($G$5,'Definición técnica de imagenes'!$A$3:$G$17,6,FALSE)=0,"",VLOOKUP($G$5,'Definición técnica de imagenes'!$A$3:$G$17,6,FALSE)),IF($G$5="F1","","")),'Definición técnica de imagenes'!$F$16),"")</f>
        <v/>
      </c>
      <c r="J48" s="14"/>
      <c r="K48" s="15"/>
    </row>
    <row r="49" spans="1:11" s="12" customFormat="1" x14ac:dyDescent="0.25">
      <c r="A49" s="13"/>
      <c r="B49" s="22"/>
      <c r="C49" s="22"/>
      <c r="D49" s="14"/>
      <c r="E49" s="14"/>
      <c r="F49" s="14" t="str">
        <f t="shared" si="1"/>
        <v/>
      </c>
      <c r="G49" s="14" t="str">
        <f>IF(F49&lt;&gt;"",IF($G$4="Recurso",IF(LEFT($G$5,1)="M",VLOOKUP($G$5,'Definición técnica de imagenes'!$A$3:$G$17,5,FALSE),IF($G$5="F1",'Definición técnica de imagenes'!$E$15,'Definición técnica de imagenes'!$F$13)),'Definición técnica de imagenes'!$E$16),"")</f>
        <v/>
      </c>
      <c r="H49" s="14" t="str">
        <f t="shared" si="2"/>
        <v/>
      </c>
      <c r="I49" s="14" t="str">
        <f>IF(OR(B49&lt;&gt;"",J49&lt;&gt;""),IF($G$4="Recurso",IF(LEFT($G$5,1)="M",IF(VLOOKUP($G$5,'Definición técnica de imagenes'!$A$3:$G$17,6,FALSE)=0,"",VLOOKUP($G$5,'Definición técnica de imagenes'!$A$3:$G$17,6,FALSE)),IF($G$5="F1","","")),'Definición técnica de imagenes'!$F$16),"")</f>
        <v/>
      </c>
      <c r="J49" s="14"/>
      <c r="K49" s="15"/>
    </row>
    <row r="50" spans="1:11" s="12" customFormat="1" x14ac:dyDescent="0.25">
      <c r="A50" s="13"/>
      <c r="B50" s="13"/>
      <c r="C50" s="13"/>
      <c r="D50" s="14"/>
      <c r="E50" s="14"/>
      <c r="F50" s="14" t="str">
        <f t="shared" si="1"/>
        <v/>
      </c>
      <c r="G50" s="14" t="str">
        <f>IF(F50&lt;&gt;"",IF($G$4="Recurso",IF(LEFT($G$5,1)="M",VLOOKUP($G$5,'Definición técnica de imagenes'!$A$3:$G$17,5,FALSE),IF($G$5="F1",'Definición técnica de imagenes'!$E$15,'Definición técnica de imagenes'!$F$13)),'Definición técnica de imagenes'!$E$16),"")</f>
        <v/>
      </c>
      <c r="H50" s="14" t="str">
        <f t="shared" si="2"/>
        <v/>
      </c>
      <c r="I50" s="14" t="str">
        <f>IF(OR(B50&lt;&gt;"",J50&lt;&gt;""),IF($G$4="Recurso",IF(LEFT($G$5,1)="M",IF(VLOOKUP($G$5,'Definición técnica de imagenes'!$A$3:$G$17,6,FALSE)=0,"",VLOOKUP($G$5,'Definición técnica de imagenes'!$A$3:$G$17,6,FALSE)),IF($G$5="F1","","")),'Definición técnica de imagenes'!$F$16),"")</f>
        <v/>
      </c>
      <c r="J50" s="14"/>
      <c r="K50" s="15"/>
    </row>
    <row r="51" spans="1:11" s="12" customFormat="1" x14ac:dyDescent="0.25">
      <c r="A51" s="13"/>
      <c r="B51" s="13"/>
      <c r="C51" s="13"/>
      <c r="D51" s="14"/>
      <c r="E51" s="14"/>
      <c r="F51" s="14" t="str">
        <f t="shared" si="1"/>
        <v/>
      </c>
      <c r="G51" s="14" t="str">
        <f>IF(F51&lt;&gt;"",IF($G$4="Recurso",IF(LEFT($G$5,1)="M",VLOOKUP($G$5,'Definición técnica de imagenes'!$A$3:$G$17,5,FALSE),IF($G$5="F1",'Definición técnica de imagenes'!$E$15,'Definición técnica de imagenes'!$F$13)),'Definición técnica de imagenes'!$E$16),"")</f>
        <v/>
      </c>
      <c r="H51" s="14" t="str">
        <f t="shared" si="2"/>
        <v/>
      </c>
      <c r="I51" s="14" t="str">
        <f>IF(OR(B51&lt;&gt;"",J51&lt;&gt;""),IF($G$4="Recurso",IF(LEFT($G$5,1)="M",IF(VLOOKUP($G$5,'Definición técnica de imagenes'!$A$3:$G$17,6,FALSE)=0,"",VLOOKUP($G$5,'Definición técnica de imagenes'!$A$3:$G$17,6,FALSE)),IF($G$5="F1","","")),'Definición técnica de imagenes'!$F$16),"")</f>
        <v/>
      </c>
      <c r="J51" s="14"/>
      <c r="K51" s="15"/>
    </row>
    <row r="52" spans="1:11" s="12" customFormat="1" x14ac:dyDescent="0.25">
      <c r="A52" s="13"/>
      <c r="B52" s="13"/>
      <c r="C52" s="13"/>
      <c r="D52" s="14"/>
      <c r="E52" s="14"/>
      <c r="F52" s="14" t="str">
        <f t="shared" si="1"/>
        <v/>
      </c>
      <c r="G52" s="14" t="str">
        <f>IF(F52&lt;&gt;"",IF($G$4="Recurso",IF(LEFT($G$5,1)="M",VLOOKUP($G$5,'Definición técnica de imagenes'!$A$3:$G$17,5,FALSE),IF($G$5="F1",'Definición técnica de imagenes'!$E$15,'Definición técnica de imagenes'!$F$13)),'Definición técnica de imagenes'!$E$16),"")</f>
        <v/>
      </c>
      <c r="H52" s="14" t="str">
        <f t="shared" si="2"/>
        <v/>
      </c>
      <c r="I52" s="14" t="str">
        <f>IF(OR(B52&lt;&gt;"",J52&lt;&gt;""),IF($G$4="Recurso",IF(LEFT($G$5,1)="M",IF(VLOOKUP($G$5,'Definición técnica de imagenes'!$A$3:$G$17,6,FALSE)=0,"",VLOOKUP($G$5,'Definición técnica de imagenes'!$A$3:$G$17,6,FALSE)),IF($G$5="F1","","")),'Definición técnica de imagenes'!$F$16),"")</f>
        <v/>
      </c>
      <c r="J52" s="14"/>
      <c r="K52" s="15"/>
    </row>
    <row r="53" spans="1:11" s="12" customFormat="1" x14ac:dyDescent="0.25">
      <c r="A53" s="13"/>
      <c r="B53" s="13"/>
      <c r="C53" s="13"/>
      <c r="D53" s="14"/>
      <c r="E53" s="14"/>
      <c r="F53" s="14" t="str">
        <f t="shared" si="1"/>
        <v/>
      </c>
      <c r="G53" s="14" t="str">
        <f>IF(F53&lt;&gt;"",IF($G$4="Recurso",IF(LEFT($G$5,1)="M",VLOOKUP($G$5,'Definición técnica de imagenes'!$A$3:$G$17,5,FALSE),IF($G$5="F1",'Definición técnica de imagenes'!$E$15,'Definición técnica de imagenes'!$F$13)),'Definición técnica de imagenes'!$E$16),"")</f>
        <v/>
      </c>
      <c r="H53" s="14" t="str">
        <f t="shared" si="2"/>
        <v/>
      </c>
      <c r="I53" s="14" t="str">
        <f>IF(OR(B53&lt;&gt;"",J53&lt;&gt;""),IF($G$4="Recurso",IF(LEFT($G$5,1)="M",IF(VLOOKUP($G$5,'Definición técnica de imagenes'!$A$3:$G$17,6,FALSE)=0,"",VLOOKUP($G$5,'Definición técnica de imagenes'!$A$3:$G$17,6,FALSE)),IF($G$5="F1","","")),'Definición técnica de imagenes'!$F$16),"")</f>
        <v/>
      </c>
      <c r="J53" s="14"/>
      <c r="K53" s="15"/>
    </row>
    <row r="54" spans="1:11" s="12" customFormat="1" x14ac:dyDescent="0.25">
      <c r="A54" s="13"/>
      <c r="B54" s="13"/>
      <c r="C54" s="13"/>
      <c r="D54" s="14"/>
      <c r="E54" s="14"/>
      <c r="F54" s="14" t="str">
        <f t="shared" si="1"/>
        <v/>
      </c>
      <c r="G54" s="14" t="str">
        <f>IF(F54&lt;&gt;"",IF($G$4="Recurso",IF(LEFT($G$5,1)="M",VLOOKUP($G$5,'Definición técnica de imagenes'!$A$3:$G$17,5,FALSE),IF($G$5="F1",'Definición técnica de imagenes'!$E$15,'Definición técnica de imagenes'!$F$13)),'Definición técnica de imagenes'!$E$16),"")</f>
        <v/>
      </c>
      <c r="H54" s="14" t="str">
        <f t="shared" si="2"/>
        <v/>
      </c>
      <c r="I54" s="14" t="str">
        <f>IF(OR(B54&lt;&gt;"",J54&lt;&gt;""),IF($G$4="Recurso",IF(LEFT($G$5,1)="M",IF(VLOOKUP($G$5,'Definición técnica de imagenes'!$A$3:$G$17,6,FALSE)=0,"",VLOOKUP($G$5,'Definición técnica de imagenes'!$A$3:$G$17,6,FALSE)),IF($G$5="F1","","")),'Definición técnica de imagenes'!$F$16),"")</f>
        <v/>
      </c>
      <c r="J54" s="14"/>
      <c r="K54" s="15"/>
    </row>
    <row r="55" spans="1:11" s="12" customFormat="1" x14ac:dyDescent="0.25">
      <c r="A55" s="13"/>
      <c r="B55" s="13"/>
      <c r="C55" s="13"/>
      <c r="D55" s="14"/>
      <c r="E55" s="14"/>
      <c r="F55" s="14" t="str">
        <f t="shared" si="1"/>
        <v/>
      </c>
      <c r="G55" s="14" t="str">
        <f>IF(F55&lt;&gt;"",IF($G$4="Recurso",IF(LEFT($G$5,1)="M",VLOOKUP($G$5,'Definición técnica de imagenes'!$A$3:$G$17,5,FALSE),IF($G$5="F1",'Definición técnica de imagenes'!$E$15,'Definición técnica de imagenes'!$F$13)),'Definición técnica de imagenes'!$E$16),"")</f>
        <v/>
      </c>
      <c r="H55" s="14" t="str">
        <f t="shared" si="2"/>
        <v/>
      </c>
      <c r="I55" s="14" t="str">
        <f>IF(OR(B55&lt;&gt;"",J55&lt;&gt;""),IF($G$4="Recurso",IF(LEFT($G$5,1)="M",IF(VLOOKUP($G$5,'Definición técnica de imagenes'!$A$3:$G$17,6,FALSE)=0,"",VLOOKUP($G$5,'Definición técnica de imagenes'!$A$3:$G$17,6,FALSE)),IF($G$5="F1","","")),'Definición técnica de imagenes'!$F$16),"")</f>
        <v/>
      </c>
      <c r="J55" s="14"/>
      <c r="K55" s="15"/>
    </row>
    <row r="56" spans="1:11" s="12" customFormat="1" x14ac:dyDescent="0.25">
      <c r="A56" s="13"/>
      <c r="B56" s="13"/>
      <c r="C56" s="13"/>
      <c r="D56" s="14"/>
      <c r="E56" s="14"/>
      <c r="F56" s="14" t="str">
        <f t="shared" si="1"/>
        <v/>
      </c>
      <c r="G56" s="14" t="str">
        <f>IF(F56&lt;&gt;"",IF($G$4="Recurso",IF(LEFT($G$5,1)="M",VLOOKUP($G$5,'Definición técnica de imagenes'!$A$3:$G$17,5,FALSE),IF($G$5="F1",'Definición técnica de imagenes'!$E$15,'Definición técnica de imagenes'!$F$13)),'Definición técnica de imagenes'!$E$16),"")</f>
        <v/>
      </c>
      <c r="H56" s="14" t="str">
        <f t="shared" si="2"/>
        <v/>
      </c>
      <c r="I56" s="14" t="str">
        <f>IF(OR(B56&lt;&gt;"",J56&lt;&gt;""),IF($G$4="Recurso",IF(LEFT($G$5,1)="M",IF(VLOOKUP($G$5,'Definición técnica de imagenes'!$A$3:$G$17,6,FALSE)=0,"",VLOOKUP($G$5,'Definición técnica de imagenes'!$A$3:$G$17,6,FALSE)),IF($G$5="F1","","")),'Definición técnica de imagenes'!$F$16),"")</f>
        <v/>
      </c>
      <c r="J56" s="14"/>
      <c r="K56" s="15"/>
    </row>
    <row r="57" spans="1:11" s="12" customFormat="1" x14ac:dyDescent="0.25">
      <c r="A57" s="13"/>
      <c r="B57" s="13"/>
      <c r="C57" s="13"/>
      <c r="D57" s="14"/>
      <c r="E57" s="14"/>
      <c r="F57" s="14" t="str">
        <f t="shared" si="1"/>
        <v/>
      </c>
      <c r="G57" s="14" t="str">
        <f>IF(F57&lt;&gt;"",IF($G$4="Recurso",IF(LEFT($G$5,1)="M",VLOOKUP($G$5,'Definición técnica de imagenes'!$A$3:$G$17,5,FALSE),IF($G$5="F1",'Definición técnica de imagenes'!$E$15,'Definición técnica de imagenes'!$F$13)),'Definición técnica de imagenes'!$E$16),"")</f>
        <v/>
      </c>
      <c r="H57" s="14" t="str">
        <f t="shared" si="2"/>
        <v/>
      </c>
      <c r="I57" s="14" t="str">
        <f>IF(OR(B57&lt;&gt;"",J57&lt;&gt;""),IF($G$4="Recurso",IF(LEFT($G$5,1)="M",IF(VLOOKUP($G$5,'Definición técnica de imagenes'!$A$3:$G$17,6,FALSE)=0,"",VLOOKUP($G$5,'Definición técnica de imagenes'!$A$3:$G$17,6,FALSE)),IF($G$5="F1","","")),'Definición técnica de imagenes'!$F$16),"")</f>
        <v/>
      </c>
      <c r="J57" s="14"/>
      <c r="K57" s="15"/>
    </row>
    <row r="58" spans="1:11" s="12" customFormat="1" x14ac:dyDescent="0.25">
      <c r="A58" s="13"/>
      <c r="B58" s="13"/>
      <c r="C58" s="13"/>
      <c r="D58" s="14"/>
      <c r="E58" s="14"/>
      <c r="F58" s="14" t="str">
        <f t="shared" si="1"/>
        <v/>
      </c>
      <c r="G58" s="14" t="str">
        <f>IF(F58&lt;&gt;"",IF($G$4="Recurso",IF(LEFT($G$5,1)="M",VLOOKUP($G$5,'Definición técnica de imagenes'!$A$3:$G$17,5,FALSE),IF($G$5="F1",'Definición técnica de imagenes'!$E$15,'Definición técnica de imagenes'!$F$13)),'Definición técnica de imagenes'!$E$16),"")</f>
        <v/>
      </c>
      <c r="H58" s="14" t="str">
        <f t="shared" si="2"/>
        <v/>
      </c>
      <c r="I58" s="14" t="str">
        <f>IF(OR(B58&lt;&gt;"",J58&lt;&gt;""),IF($G$4="Recurso",IF(LEFT($G$5,1)="M",IF(VLOOKUP($G$5,'Definición técnica de imagenes'!$A$3:$G$17,6,FALSE)=0,"",VLOOKUP($G$5,'Definición técnica de imagenes'!$A$3:$G$17,6,FALSE)),IF($G$5="F1","","")),'Definición técnica de imagenes'!$F$16),"")</f>
        <v/>
      </c>
      <c r="J58" s="14"/>
      <c r="K58" s="15"/>
    </row>
    <row r="59" spans="1:11" s="12" customFormat="1" x14ac:dyDescent="0.25">
      <c r="A59" s="13"/>
      <c r="B59" s="13"/>
      <c r="C59" s="13"/>
      <c r="D59" s="14"/>
      <c r="E59" s="14"/>
      <c r="F59" s="14" t="str">
        <f t="shared" si="1"/>
        <v/>
      </c>
      <c r="G59" s="14" t="str">
        <f>IF(F59&lt;&gt;"",IF($G$4="Recurso",IF(LEFT($G$5,1)="M",VLOOKUP($G$5,'Definición técnica de imagenes'!$A$3:$G$17,5,FALSE),IF($G$5="F1",'Definición técnica de imagenes'!$E$15,'Definición técnica de imagenes'!$F$13)),'Definición técnica de imagenes'!$E$16),"")</f>
        <v/>
      </c>
      <c r="H59" s="14" t="str">
        <f t="shared" si="2"/>
        <v/>
      </c>
      <c r="I59" s="14" t="str">
        <f>IF(OR(B59&lt;&gt;"",J59&lt;&gt;""),IF($G$4="Recurso",IF(LEFT($G$5,1)="M",IF(VLOOKUP($G$5,'Definición técnica de imagenes'!$A$3:$G$17,6,FALSE)=0,"",VLOOKUP($G$5,'Definición técnica de imagenes'!$A$3:$G$17,6,FALSE)),IF($G$5="F1","","")),'Definición técnica de imagenes'!$F$16),"")</f>
        <v/>
      </c>
      <c r="J59" s="14"/>
      <c r="K59" s="15"/>
    </row>
    <row r="60" spans="1:11" s="12" customFormat="1" x14ac:dyDescent="0.25">
      <c r="A60" s="13"/>
      <c r="B60" s="13"/>
      <c r="C60" s="13"/>
      <c r="D60" s="14"/>
      <c r="E60" s="14"/>
      <c r="F60" s="14" t="str">
        <f t="shared" si="1"/>
        <v/>
      </c>
      <c r="G60" s="14" t="str">
        <f>IF(F60&lt;&gt;"",IF($G$4="Recurso",IF(LEFT($G$5,1)="M",VLOOKUP($G$5,'Definición técnica de imagenes'!$A$3:$G$17,5,FALSE),IF($G$5="F1",'Definición técnica de imagenes'!$E$15,'Definición técnica de imagenes'!$F$13)),'Definición técnica de imagenes'!$E$16),"")</f>
        <v/>
      </c>
      <c r="H60" s="14" t="str">
        <f t="shared" si="2"/>
        <v/>
      </c>
      <c r="I60" s="14" t="str">
        <f>IF(OR(B60&lt;&gt;"",J60&lt;&gt;""),IF($G$4="Recurso",IF(LEFT($G$5,1)="M",IF(VLOOKUP($G$5,'Definición técnica de imagenes'!$A$3:$G$17,6,FALSE)=0,"",VLOOKUP($G$5,'Definición técnica de imagenes'!$A$3:$G$17,6,FALSE)),IF($G$5="F1","","")),'Definición técnica de imagenes'!$F$16),"")</f>
        <v/>
      </c>
      <c r="J60" s="14"/>
      <c r="K60" s="15"/>
    </row>
    <row r="61" spans="1:11" s="12" customFormat="1" x14ac:dyDescent="0.25">
      <c r="A61" s="13"/>
      <c r="B61" s="13"/>
      <c r="C61" s="13"/>
      <c r="D61" s="14"/>
      <c r="E61" s="14"/>
      <c r="F61" s="14" t="str">
        <f t="shared" si="1"/>
        <v/>
      </c>
      <c r="G61" s="14" t="str">
        <f>IF(F61&lt;&gt;"",IF($G$4="Recurso",IF(LEFT($G$5,1)="M",VLOOKUP($G$5,'Definición técnica de imagenes'!$A$3:$G$17,5,FALSE),IF($G$5="F1",'Definición técnica de imagenes'!$E$15,'Definición técnica de imagenes'!$F$13)),'Definición técnica de imagenes'!$E$16),"")</f>
        <v/>
      </c>
      <c r="H61" s="14" t="str">
        <f t="shared" si="2"/>
        <v/>
      </c>
      <c r="I61" s="14" t="str">
        <f>IF(OR(B61&lt;&gt;"",J61&lt;&gt;""),IF($G$4="Recurso",IF(LEFT($G$5,1)="M",IF(VLOOKUP($G$5,'Definición técnica de imagenes'!$A$3:$G$17,6,FALSE)=0,"",VLOOKUP($G$5,'Definición técnica de imagenes'!$A$3:$G$17,6,FALSE)),IF($G$5="F1","","")),'Definición técnica de imagenes'!$F$16),"")</f>
        <v/>
      </c>
      <c r="J61" s="14"/>
      <c r="K61" s="15"/>
    </row>
    <row r="62" spans="1:11" s="12" customFormat="1" x14ac:dyDescent="0.25">
      <c r="A62" s="13"/>
      <c r="B62" s="13"/>
      <c r="C62" s="13"/>
      <c r="D62" s="14"/>
      <c r="E62" s="14"/>
      <c r="F62" s="14" t="str">
        <f t="shared" si="1"/>
        <v/>
      </c>
      <c r="G62" s="14" t="str">
        <f>IF(F62&lt;&gt;"",IF($G$4="Recurso",IF(LEFT($G$5,1)="M",VLOOKUP($G$5,'Definición técnica de imagenes'!$A$3:$G$17,5,FALSE),IF($G$5="F1",'Definición técnica de imagenes'!$E$15,'Definición técnica de imagenes'!$F$13)),'Definición técnica de imagenes'!$E$16),"")</f>
        <v/>
      </c>
      <c r="H62" s="14" t="str">
        <f t="shared" si="2"/>
        <v/>
      </c>
      <c r="I62" s="14" t="str">
        <f>IF(OR(B62&lt;&gt;"",J62&lt;&gt;""),IF($G$4="Recurso",IF(LEFT($G$5,1)="M",IF(VLOOKUP($G$5,'Definición técnica de imagenes'!$A$3:$G$17,6,FALSE)=0,"",VLOOKUP($G$5,'Definición técnica de imagenes'!$A$3:$G$17,6,FALSE)),IF($G$5="F1","","")),'Definición técnica de imagenes'!$F$16),"")</f>
        <v/>
      </c>
      <c r="J62" s="14"/>
      <c r="K62" s="15"/>
    </row>
    <row r="63" spans="1:11" s="12" customFormat="1" x14ac:dyDescent="0.25">
      <c r="A63" s="13"/>
      <c r="B63" s="13"/>
      <c r="C63" s="13"/>
      <c r="D63" s="14"/>
      <c r="E63" s="14"/>
      <c r="F63" s="14" t="str">
        <f t="shared" ref="F63:F96" si="3">IF(OR(B63&lt;&gt;"",J63&lt;&gt;""),CONCATENATE($C$7,"_",$A63,IF($G$4="Cuaderno de Estudio","_small",CONCATENATE(IF(I63="","","n"),IF(LEFT($G$5,1)="F",".jpg",".png")))),"")</f>
        <v/>
      </c>
      <c r="G63" s="14" t="str">
        <f>IF(F63&lt;&gt;"",IF($G$4="Recurso",IF(LEFT($G$5,1)="M",VLOOKUP($G$5,'Definición técnica de imagenes'!$A$3:$G$17,5,FALSE),IF($G$5="F1",'Definición técnica de imagenes'!$E$15,'Definición técnica de imagenes'!$F$13)),'Definición técnica de imagenes'!$E$16),"")</f>
        <v/>
      </c>
      <c r="H63" s="14" t="str">
        <f t="shared" ref="H63:H96" si="4">IF(AND(I63&lt;&gt;"",I63&lt;&gt;0),IF(OR(B63&lt;&gt;"",J63&lt;&gt;""),CONCATENATE($C$7,"_",$A63,IF($G$4="Cuaderno de Estudio","_zoom",CONCATENATE("a",IF(LEFT($G$5,1)="F",".jpg",".png")))),""),"")</f>
        <v/>
      </c>
      <c r="I63" s="14" t="str">
        <f>IF(OR(B63&lt;&gt;"",J63&lt;&gt;""),IF($G$4="Recurso",IF(LEFT($G$5,1)="M",IF(VLOOKUP($G$5,'Definición técnica de imagenes'!$A$3:$G$17,6,FALSE)=0,"",VLOOKUP($G$5,'Definición técnica de imagenes'!$A$3:$G$17,6,FALSE)),IF($G$5="F1","","")),'Definición técnica de imagenes'!$F$16),"")</f>
        <v/>
      </c>
      <c r="J63" s="14"/>
      <c r="K63" s="15"/>
    </row>
    <row r="64" spans="1:11" s="12" customFormat="1" x14ac:dyDescent="0.25">
      <c r="A64" s="13"/>
      <c r="B64" s="13"/>
      <c r="C64" s="13"/>
      <c r="D64" s="14"/>
      <c r="E64" s="14"/>
      <c r="F64" s="14" t="str">
        <f t="shared" si="3"/>
        <v/>
      </c>
      <c r="G64" s="14" t="str">
        <f>IF(F64&lt;&gt;"",IF($G$4="Recurso",IF(LEFT($G$5,1)="M",VLOOKUP($G$5,'Definición técnica de imagenes'!$A$3:$G$17,5,FALSE),IF($G$5="F1",'Definición técnica de imagenes'!$E$15,'Definición técnica de imagenes'!$F$13)),'Definición técnica de imagenes'!$E$16),"")</f>
        <v/>
      </c>
      <c r="H64" s="14" t="str">
        <f t="shared" si="4"/>
        <v/>
      </c>
      <c r="I64" s="14" t="str">
        <f>IF(OR(B64&lt;&gt;"",J64&lt;&gt;""),IF($G$4="Recurso",IF(LEFT($G$5,1)="M",IF(VLOOKUP($G$5,'Definición técnica de imagenes'!$A$3:$G$17,6,FALSE)=0,"",VLOOKUP($G$5,'Definición técnica de imagenes'!$A$3:$G$17,6,FALSE)),IF($G$5="F1","","")),'Definición técnica de imagenes'!$F$16),"")</f>
        <v/>
      </c>
      <c r="J64" s="14"/>
      <c r="K64" s="15"/>
    </row>
    <row r="65" spans="1:11" s="12" customFormat="1" x14ac:dyDescent="0.25">
      <c r="A65" s="13"/>
      <c r="B65" s="13"/>
      <c r="C65" s="13"/>
      <c r="D65" s="14"/>
      <c r="E65" s="14"/>
      <c r="F65" s="14" t="str">
        <f t="shared" si="3"/>
        <v/>
      </c>
      <c r="G65" s="14" t="str">
        <f>IF(F65&lt;&gt;"",IF($G$4="Recurso",IF(LEFT($G$5,1)="M",VLOOKUP($G$5,'Definición técnica de imagenes'!$A$3:$G$17,5,FALSE),IF($G$5="F1",'Definición técnica de imagenes'!$E$15,'Definición técnica de imagenes'!$F$13)),'Definición técnica de imagenes'!$E$16),"")</f>
        <v/>
      </c>
      <c r="H65" s="14" t="str">
        <f t="shared" si="4"/>
        <v/>
      </c>
      <c r="I65" s="14" t="str">
        <f>IF(OR(B65&lt;&gt;"",J65&lt;&gt;""),IF($G$4="Recurso",IF(LEFT($G$5,1)="M",IF(VLOOKUP($G$5,'Definición técnica de imagenes'!$A$3:$G$17,6,FALSE)=0,"",VLOOKUP($G$5,'Definición técnica de imagenes'!$A$3:$G$17,6,FALSE)),IF($G$5="F1","","")),'Definición técnica de imagenes'!$F$16),"")</f>
        <v/>
      </c>
      <c r="J65" s="14"/>
      <c r="K65" s="15"/>
    </row>
    <row r="66" spans="1:11" s="12" customFormat="1" x14ac:dyDescent="0.25">
      <c r="A66" s="13"/>
      <c r="B66" s="13"/>
      <c r="C66" s="13"/>
      <c r="D66" s="14"/>
      <c r="E66" s="14"/>
      <c r="F66" s="14" t="str">
        <f t="shared" si="3"/>
        <v/>
      </c>
      <c r="G66" s="14" t="str">
        <f>IF(F66&lt;&gt;"",IF($G$4="Recurso",IF(LEFT($G$5,1)="M",VLOOKUP($G$5,'Definición técnica de imagenes'!$A$3:$G$17,5,FALSE),IF($G$5="F1",'Definición técnica de imagenes'!$E$15,'Definición técnica de imagenes'!$F$13)),'Definición técnica de imagenes'!$E$16),"")</f>
        <v/>
      </c>
      <c r="H66" s="14" t="str">
        <f t="shared" si="4"/>
        <v/>
      </c>
      <c r="I66" s="14" t="str">
        <f>IF(OR(B66&lt;&gt;"",J66&lt;&gt;""),IF($G$4="Recurso",IF(LEFT($G$5,1)="M",IF(VLOOKUP($G$5,'Definición técnica de imagenes'!$A$3:$G$17,6,FALSE)=0,"",VLOOKUP($G$5,'Definición técnica de imagenes'!$A$3:$G$17,6,FALSE)),IF($G$5="F1","","")),'Definición técnica de imagenes'!$F$16),"")</f>
        <v/>
      </c>
      <c r="J66" s="14"/>
      <c r="K66" s="15"/>
    </row>
    <row r="67" spans="1:11" s="12" customFormat="1" x14ac:dyDescent="0.25">
      <c r="A67" s="13"/>
      <c r="B67" s="13"/>
      <c r="C67" s="13"/>
      <c r="D67" s="14"/>
      <c r="E67" s="14"/>
      <c r="F67" s="14" t="str">
        <f t="shared" si="3"/>
        <v/>
      </c>
      <c r="G67" s="14" t="str">
        <f>IF(F67&lt;&gt;"",IF($G$4="Recurso",IF(LEFT($G$5,1)="M",VLOOKUP($G$5,'Definición técnica de imagenes'!$A$3:$G$17,5,FALSE),IF($G$5="F1",'Definición técnica de imagenes'!$E$15,'Definición técnica de imagenes'!$F$13)),'Definición técnica de imagenes'!$E$16),"")</f>
        <v/>
      </c>
      <c r="H67" s="14" t="str">
        <f t="shared" si="4"/>
        <v/>
      </c>
      <c r="I67" s="14" t="str">
        <f>IF(OR(B67&lt;&gt;"",J67&lt;&gt;""),IF($G$4="Recurso",IF(LEFT($G$5,1)="M",IF(VLOOKUP($G$5,'Definición técnica de imagenes'!$A$3:$G$17,6,FALSE)=0,"",VLOOKUP($G$5,'Definición técnica de imagenes'!$A$3:$G$17,6,FALSE)),IF($G$5="F1","","")),'Definición técnica de imagenes'!$F$16),"")</f>
        <v/>
      </c>
      <c r="J67" s="14"/>
      <c r="K67" s="15"/>
    </row>
    <row r="68" spans="1:11" s="12" customFormat="1" x14ac:dyDescent="0.25">
      <c r="A68" s="13"/>
      <c r="B68" s="13"/>
      <c r="C68" s="13"/>
      <c r="D68" s="14"/>
      <c r="E68" s="14"/>
      <c r="F68" s="14" t="str">
        <f t="shared" si="3"/>
        <v/>
      </c>
      <c r="G68" s="14" t="str">
        <f>IF(F68&lt;&gt;"",IF($G$4="Recurso",IF(LEFT($G$5,1)="M",VLOOKUP($G$5,'Definición técnica de imagenes'!$A$3:$G$17,5,FALSE),IF($G$5="F1",'Definición técnica de imagenes'!$E$15,'Definición técnica de imagenes'!$F$13)),'Definición técnica de imagenes'!$E$16),"")</f>
        <v/>
      </c>
      <c r="H68" s="14" t="str">
        <f t="shared" si="4"/>
        <v/>
      </c>
      <c r="I68" s="14" t="str">
        <f>IF(OR(B68&lt;&gt;"",J68&lt;&gt;""),IF($G$4="Recurso",IF(LEFT($G$5,1)="M",IF(VLOOKUP($G$5,'Definición técnica de imagenes'!$A$3:$G$17,6,FALSE)=0,"",VLOOKUP($G$5,'Definición técnica de imagenes'!$A$3:$G$17,6,FALSE)),IF($G$5="F1","","")),'Definición técnica de imagenes'!$F$16),"")</f>
        <v/>
      </c>
      <c r="J68" s="14"/>
      <c r="K68" s="15"/>
    </row>
    <row r="69" spans="1:11" s="12" customFormat="1" x14ac:dyDescent="0.25">
      <c r="A69" s="13"/>
      <c r="B69" s="13"/>
      <c r="C69" s="13"/>
      <c r="D69" s="14"/>
      <c r="E69" s="14"/>
      <c r="F69" s="14" t="str">
        <f t="shared" si="3"/>
        <v/>
      </c>
      <c r="G69" s="14" t="str">
        <f>IF(F69&lt;&gt;"",IF($G$4="Recurso",IF(LEFT($G$5,1)="M",VLOOKUP($G$5,'Definición técnica de imagenes'!$A$3:$G$17,5,FALSE),IF($G$5="F1",'Definición técnica de imagenes'!$E$15,'Definición técnica de imagenes'!$F$13)),'Definición técnica de imagenes'!$E$16),"")</f>
        <v/>
      </c>
      <c r="H69" s="14" t="str">
        <f t="shared" si="4"/>
        <v/>
      </c>
      <c r="I69" s="14" t="str">
        <f>IF(OR(B69&lt;&gt;"",J69&lt;&gt;""),IF($G$4="Recurso",IF(LEFT($G$5,1)="M",IF(VLOOKUP($G$5,'Definición técnica de imagenes'!$A$3:$G$17,6,FALSE)=0,"",VLOOKUP($G$5,'Definición técnica de imagenes'!$A$3:$G$17,6,FALSE)),IF($G$5="F1","","")),'Definición técnica de imagenes'!$F$16),"")</f>
        <v/>
      </c>
      <c r="J69" s="14"/>
      <c r="K69" s="15"/>
    </row>
    <row r="70" spans="1:11" s="12" customFormat="1" x14ac:dyDescent="0.25">
      <c r="A70" s="13"/>
      <c r="B70" s="13"/>
      <c r="C70" s="13"/>
      <c r="D70" s="14"/>
      <c r="E70" s="14"/>
      <c r="F70" s="14" t="str">
        <f t="shared" si="3"/>
        <v/>
      </c>
      <c r="G70" s="14" t="str">
        <f>IF(F70&lt;&gt;"",IF($G$4="Recurso",IF(LEFT($G$5,1)="M",VLOOKUP($G$5,'Definición técnica de imagenes'!$A$3:$G$17,5,FALSE),IF($G$5="F1",'Definición técnica de imagenes'!$E$15,'Definición técnica de imagenes'!$F$13)),'Definición técnica de imagenes'!$E$16),"")</f>
        <v/>
      </c>
      <c r="H70" s="14" t="str">
        <f t="shared" si="4"/>
        <v/>
      </c>
      <c r="I70" s="14" t="str">
        <f>IF(OR(B70&lt;&gt;"",J70&lt;&gt;""),IF($G$4="Recurso",IF(LEFT($G$5,1)="M",IF(VLOOKUP($G$5,'Definición técnica de imagenes'!$A$3:$G$17,6,FALSE)=0,"",VLOOKUP($G$5,'Definición técnica de imagenes'!$A$3:$G$17,6,FALSE)),IF($G$5="F1","","")),'Definición técnica de imagenes'!$F$16),"")</f>
        <v/>
      </c>
      <c r="J70" s="14"/>
      <c r="K70" s="15"/>
    </row>
    <row r="71" spans="1:11" s="12" customFormat="1" x14ac:dyDescent="0.25">
      <c r="A71" s="13"/>
      <c r="B71" s="13"/>
      <c r="C71" s="13"/>
      <c r="D71" s="14"/>
      <c r="E71" s="14"/>
      <c r="F71" s="14" t="str">
        <f t="shared" si="3"/>
        <v/>
      </c>
      <c r="G71" s="14" t="str">
        <f>IF(F71&lt;&gt;"",IF($G$4="Recurso",IF(LEFT($G$5,1)="M",VLOOKUP($G$5,'Definición técnica de imagenes'!$A$3:$G$17,5,FALSE),IF($G$5="F1",'Definición técnica de imagenes'!$E$15,'Definición técnica de imagenes'!$F$13)),'Definición técnica de imagenes'!$E$16),"")</f>
        <v/>
      </c>
      <c r="H71" s="14" t="str">
        <f t="shared" si="4"/>
        <v/>
      </c>
      <c r="I71" s="14" t="str">
        <f>IF(OR(B71&lt;&gt;"",J71&lt;&gt;""),IF($G$4="Recurso",IF(LEFT($G$5,1)="M",IF(VLOOKUP($G$5,'Definición técnica de imagenes'!$A$3:$G$17,6,FALSE)=0,"",VLOOKUP($G$5,'Definición técnica de imagenes'!$A$3:$G$17,6,FALSE)),IF($G$5="F1","","")),'Definición técnica de imagenes'!$F$16),"")</f>
        <v/>
      </c>
      <c r="J71" s="14"/>
      <c r="K71" s="15"/>
    </row>
    <row r="72" spans="1:11" s="12" customFormat="1" x14ac:dyDescent="0.25">
      <c r="A72" s="13"/>
      <c r="B72" s="13"/>
      <c r="C72" s="13"/>
      <c r="D72" s="14"/>
      <c r="E72" s="14"/>
      <c r="F72" s="14" t="str">
        <f t="shared" si="3"/>
        <v/>
      </c>
      <c r="G72" s="14" t="str">
        <f>IF(F72&lt;&gt;"",IF($G$4="Recurso",IF(LEFT($G$5,1)="M",VLOOKUP($G$5,'Definición técnica de imagenes'!$A$3:$G$17,5,FALSE),IF($G$5="F1",'Definición técnica de imagenes'!$E$15,'Definición técnica de imagenes'!$F$13)),'Definición técnica de imagenes'!$E$16),"")</f>
        <v/>
      </c>
      <c r="H72" s="14" t="str">
        <f t="shared" si="4"/>
        <v/>
      </c>
      <c r="I72" s="14" t="str">
        <f>IF(OR(B72&lt;&gt;"",J72&lt;&gt;""),IF($G$4="Recurso",IF(LEFT($G$5,1)="M",IF(VLOOKUP($G$5,'Definición técnica de imagenes'!$A$3:$G$17,6,FALSE)=0,"",VLOOKUP($G$5,'Definición técnica de imagenes'!$A$3:$G$17,6,FALSE)),IF($G$5="F1","","")),'Definición técnica de imagenes'!$F$16),"")</f>
        <v/>
      </c>
      <c r="J72" s="14"/>
      <c r="K72" s="15"/>
    </row>
    <row r="73" spans="1:11" s="12" customFormat="1" x14ac:dyDescent="0.25">
      <c r="A73" s="13"/>
      <c r="B73" s="13"/>
      <c r="C73" s="13"/>
      <c r="D73" s="14"/>
      <c r="E73" s="14"/>
      <c r="F73" s="14" t="str">
        <f t="shared" si="3"/>
        <v/>
      </c>
      <c r="G73" s="14" t="str">
        <f>IF(F73&lt;&gt;"",IF($G$4="Recurso",IF(LEFT($G$5,1)="M",VLOOKUP($G$5,'Definición técnica de imagenes'!$A$3:$G$17,5,FALSE),IF($G$5="F1",'Definición técnica de imagenes'!$E$15,'Definición técnica de imagenes'!$F$13)),'Definición técnica de imagenes'!$E$16),"")</f>
        <v/>
      </c>
      <c r="H73" s="14" t="str">
        <f t="shared" si="4"/>
        <v/>
      </c>
      <c r="I73" s="14" t="str">
        <f>IF(OR(B73&lt;&gt;"",J73&lt;&gt;""),IF($G$4="Recurso",IF(LEFT($G$5,1)="M",IF(VLOOKUP($G$5,'Definición técnica de imagenes'!$A$3:$G$17,6,FALSE)=0,"",VLOOKUP($G$5,'Definición técnica de imagenes'!$A$3:$G$17,6,FALSE)),IF($G$5="F1","","")),'Definición técnica de imagenes'!$F$16),"")</f>
        <v/>
      </c>
      <c r="J73" s="14"/>
      <c r="K73" s="15"/>
    </row>
    <row r="74" spans="1:11" s="12" customFormat="1" x14ac:dyDescent="0.25">
      <c r="A74" s="13"/>
      <c r="B74" s="13"/>
      <c r="C74" s="13"/>
      <c r="D74" s="14"/>
      <c r="E74" s="14"/>
      <c r="F74" s="14" t="str">
        <f t="shared" si="3"/>
        <v/>
      </c>
      <c r="G74" s="14" t="str">
        <f>IF(F74&lt;&gt;"",IF($G$4="Recurso",IF(LEFT($G$5,1)="M",VLOOKUP($G$5,'Definición técnica de imagenes'!$A$3:$G$17,5,FALSE),IF($G$5="F1",'Definición técnica de imagenes'!$E$15,'Definición técnica de imagenes'!$F$13)),'Definición técnica de imagenes'!$E$16),"")</f>
        <v/>
      </c>
      <c r="H74" s="14" t="str">
        <f t="shared" si="4"/>
        <v/>
      </c>
      <c r="I74" s="14" t="str">
        <f>IF(OR(B74&lt;&gt;"",J74&lt;&gt;""),IF($G$4="Recurso",IF(LEFT($G$5,1)="M",IF(VLOOKUP($G$5,'Definición técnica de imagenes'!$A$3:$G$17,6,FALSE)=0,"",VLOOKUP($G$5,'Definición técnica de imagenes'!$A$3:$G$17,6,FALSE)),IF($G$5="F1","","")),'Definición técnica de imagenes'!$F$16),"")</f>
        <v/>
      </c>
      <c r="J74" s="14"/>
      <c r="K74" s="15"/>
    </row>
    <row r="75" spans="1:11" s="12" customFormat="1" x14ac:dyDescent="0.25">
      <c r="A75" s="13"/>
      <c r="B75" s="13"/>
      <c r="C75" s="13"/>
      <c r="D75" s="14"/>
      <c r="E75" s="14"/>
      <c r="F75" s="14" t="str">
        <f t="shared" si="3"/>
        <v/>
      </c>
      <c r="G75" s="14" t="str">
        <f>IF(F75&lt;&gt;"",IF($G$4="Recurso",IF(LEFT($G$5,1)="M",VLOOKUP($G$5,'Definición técnica de imagenes'!$A$3:$G$17,5,FALSE),IF($G$5="F1",'Definición técnica de imagenes'!$E$15,'Definición técnica de imagenes'!$F$13)),'Definición técnica de imagenes'!$E$16),"")</f>
        <v/>
      </c>
      <c r="H75" s="14" t="str">
        <f t="shared" si="4"/>
        <v/>
      </c>
      <c r="I75" s="14" t="str">
        <f>IF(OR(B75&lt;&gt;"",J75&lt;&gt;""),IF($G$4="Recurso",IF(LEFT($G$5,1)="M",IF(VLOOKUP($G$5,'Definición técnica de imagenes'!$A$3:$G$17,6,FALSE)=0,"",VLOOKUP($G$5,'Definición técnica de imagenes'!$A$3:$G$17,6,FALSE)),IF($G$5="F1","","")),'Definición técnica de imagenes'!$F$16),"")</f>
        <v/>
      </c>
      <c r="J75" s="14"/>
      <c r="K75" s="15"/>
    </row>
    <row r="76" spans="1:11" s="12" customFormat="1" x14ac:dyDescent="0.25">
      <c r="A76" s="13"/>
      <c r="B76" s="13"/>
      <c r="C76" s="13"/>
      <c r="D76" s="14"/>
      <c r="E76" s="14"/>
      <c r="F76" s="14" t="str">
        <f t="shared" si="3"/>
        <v/>
      </c>
      <c r="G76" s="14" t="str">
        <f>IF(F76&lt;&gt;"",IF($G$4="Recurso",IF(LEFT($G$5,1)="M",VLOOKUP($G$5,'Definición técnica de imagenes'!$A$3:$G$17,5,FALSE),IF($G$5="F1",'Definición técnica de imagenes'!$E$15,'Definición técnica de imagenes'!$F$13)),'Definición técnica de imagenes'!$E$16),"")</f>
        <v/>
      </c>
      <c r="H76" s="14" t="str">
        <f t="shared" si="4"/>
        <v/>
      </c>
      <c r="I76" s="14" t="str">
        <f>IF(OR(B76&lt;&gt;"",J76&lt;&gt;""),IF($G$4="Recurso",IF(LEFT($G$5,1)="M",IF(VLOOKUP($G$5,'Definición técnica de imagenes'!$A$3:$G$17,6,FALSE)=0,"",VLOOKUP($G$5,'Definición técnica de imagenes'!$A$3:$G$17,6,FALSE)),IF($G$5="F1","","")),'Definición técnica de imagenes'!$F$16),"")</f>
        <v/>
      </c>
      <c r="J76" s="14"/>
      <c r="K76" s="15"/>
    </row>
    <row r="77" spans="1:11" s="12" customFormat="1" x14ac:dyDescent="0.25">
      <c r="A77" s="13"/>
      <c r="B77" s="13"/>
      <c r="C77" s="13"/>
      <c r="D77" s="14"/>
      <c r="E77" s="14"/>
      <c r="F77" s="14" t="str">
        <f t="shared" si="3"/>
        <v/>
      </c>
      <c r="G77" s="14" t="str">
        <f>IF(F77&lt;&gt;"",IF($G$4="Recurso",IF(LEFT($G$5,1)="M",VLOOKUP($G$5,'Definición técnica de imagenes'!$A$3:$G$17,5,FALSE),IF($G$5="F1",'Definición técnica de imagenes'!$E$15,'Definición técnica de imagenes'!$F$13)),'Definición técnica de imagenes'!$E$16),"")</f>
        <v/>
      </c>
      <c r="H77" s="14" t="str">
        <f t="shared" si="4"/>
        <v/>
      </c>
      <c r="I77" s="14" t="str">
        <f>IF(OR(B77&lt;&gt;"",J77&lt;&gt;""),IF($G$4="Recurso",IF(LEFT($G$5,1)="M",IF(VLOOKUP($G$5,'Definición técnica de imagenes'!$A$3:$G$17,6,FALSE)=0,"",VLOOKUP($G$5,'Definición técnica de imagenes'!$A$3:$G$17,6,FALSE)),IF($G$5="F1","","")),'Definición técnica de imagenes'!$F$16),"")</f>
        <v/>
      </c>
      <c r="J77" s="14"/>
      <c r="K77" s="15"/>
    </row>
    <row r="78" spans="1:11" s="12" customFormat="1" x14ac:dyDescent="0.25">
      <c r="A78" s="13"/>
      <c r="B78" s="13"/>
      <c r="C78" s="13"/>
      <c r="D78" s="14"/>
      <c r="E78" s="14"/>
      <c r="F78" s="14" t="str">
        <f t="shared" si="3"/>
        <v/>
      </c>
      <c r="G78" s="14" t="str">
        <f>IF(F78&lt;&gt;"",IF($G$4="Recurso",IF(LEFT($G$5,1)="M",VLOOKUP($G$5,'Definición técnica de imagenes'!$A$3:$G$17,5,FALSE),IF($G$5="F1",'Definición técnica de imagenes'!$E$15,'Definición técnica de imagenes'!$F$13)),'Definición técnica de imagenes'!$E$16),"")</f>
        <v/>
      </c>
      <c r="H78" s="14" t="str">
        <f t="shared" si="4"/>
        <v/>
      </c>
      <c r="I78" s="14" t="str">
        <f>IF(OR(B78&lt;&gt;"",J78&lt;&gt;""),IF($G$4="Recurso",IF(LEFT($G$5,1)="M",IF(VLOOKUP($G$5,'Definición técnica de imagenes'!$A$3:$G$17,6,FALSE)=0,"",VLOOKUP($G$5,'Definición técnica de imagenes'!$A$3:$G$17,6,FALSE)),IF($G$5="F1","","")),'Definición técnica de imagenes'!$F$16),"")</f>
        <v/>
      </c>
      <c r="J78" s="14"/>
      <c r="K78" s="15"/>
    </row>
    <row r="79" spans="1:11" s="12" customFormat="1" x14ac:dyDescent="0.25">
      <c r="A79" s="13"/>
      <c r="B79" s="13"/>
      <c r="C79" s="13"/>
      <c r="D79" s="14"/>
      <c r="E79" s="14"/>
      <c r="F79" s="14" t="str">
        <f t="shared" si="3"/>
        <v/>
      </c>
      <c r="G79" s="14" t="str">
        <f>IF(F79&lt;&gt;"",IF($G$4="Recurso",IF(LEFT($G$5,1)="M",VLOOKUP($G$5,'Definición técnica de imagenes'!$A$3:$G$17,5,FALSE),IF($G$5="F1",'Definición técnica de imagenes'!$E$15,'Definición técnica de imagenes'!$F$13)),'Definición técnica de imagenes'!$E$16),"")</f>
        <v/>
      </c>
      <c r="H79" s="14" t="str">
        <f t="shared" si="4"/>
        <v/>
      </c>
      <c r="I79" s="14" t="str">
        <f>IF(OR(B79&lt;&gt;"",J79&lt;&gt;""),IF($G$4="Recurso",IF(LEFT($G$5,1)="M",IF(VLOOKUP($G$5,'Definición técnica de imagenes'!$A$3:$G$17,6,FALSE)=0,"",VLOOKUP($G$5,'Definición técnica de imagenes'!$A$3:$G$17,6,FALSE)),IF($G$5="F1","","")),'Definición técnica de imagenes'!$F$16),"")</f>
        <v/>
      </c>
      <c r="J79" s="14"/>
      <c r="K79" s="15"/>
    </row>
    <row r="80" spans="1:11" s="12" customFormat="1" x14ac:dyDescent="0.25">
      <c r="A80" s="13"/>
      <c r="B80" s="13"/>
      <c r="C80" s="13"/>
      <c r="D80" s="14"/>
      <c r="E80" s="14"/>
      <c r="F80" s="14" t="str">
        <f t="shared" si="3"/>
        <v/>
      </c>
      <c r="G80" s="14" t="str">
        <f>IF(F80&lt;&gt;"",IF($G$4="Recurso",IF(LEFT($G$5,1)="M",VLOOKUP($G$5,'Definición técnica de imagenes'!$A$3:$G$17,5,FALSE),IF($G$5="F1",'Definición técnica de imagenes'!$E$15,'Definición técnica de imagenes'!$F$13)),'Definición técnica de imagenes'!$E$16),"")</f>
        <v/>
      </c>
      <c r="H80" s="14" t="str">
        <f t="shared" si="4"/>
        <v/>
      </c>
      <c r="I80" s="14" t="str">
        <f>IF(OR(B80&lt;&gt;"",J80&lt;&gt;""),IF($G$4="Recurso",IF(LEFT($G$5,1)="M",IF(VLOOKUP($G$5,'Definición técnica de imagenes'!$A$3:$G$17,6,FALSE)=0,"",VLOOKUP($G$5,'Definición técnica de imagenes'!$A$3:$G$17,6,FALSE)),IF($G$5="F1","","")),'Definición técnica de imagenes'!$F$16),"")</f>
        <v/>
      </c>
      <c r="J80" s="14"/>
      <c r="K80" s="15"/>
    </row>
    <row r="81" spans="1:11" s="12" customFormat="1" x14ac:dyDescent="0.25">
      <c r="A81" s="13"/>
      <c r="B81" s="13"/>
      <c r="C81" s="13"/>
      <c r="D81" s="14"/>
      <c r="E81" s="14"/>
      <c r="F81" s="14" t="str">
        <f t="shared" si="3"/>
        <v/>
      </c>
      <c r="G81" s="14" t="str">
        <f>IF(F81&lt;&gt;"",IF($G$4="Recurso",IF(LEFT($G$5,1)="M",VLOOKUP($G$5,'Definición técnica de imagenes'!$A$3:$G$17,5,FALSE),IF($G$5="F1",'Definición técnica de imagenes'!$E$15,'Definición técnica de imagenes'!$F$13)),'Definición técnica de imagenes'!$E$16),"")</f>
        <v/>
      </c>
      <c r="H81" s="14" t="str">
        <f t="shared" si="4"/>
        <v/>
      </c>
      <c r="I81" s="14" t="str">
        <f>IF(OR(B81&lt;&gt;"",J81&lt;&gt;""),IF($G$4="Recurso",IF(LEFT($G$5,1)="M",IF(VLOOKUP($G$5,'Definición técnica de imagenes'!$A$3:$G$17,6,FALSE)=0,"",VLOOKUP($G$5,'Definición técnica de imagenes'!$A$3:$G$17,6,FALSE)),IF($G$5="F1","","")),'Definición técnica de imagenes'!$F$16),"")</f>
        <v/>
      </c>
      <c r="J81" s="14"/>
      <c r="K81" s="15"/>
    </row>
    <row r="82" spans="1:11" s="12" customFormat="1" x14ac:dyDescent="0.25">
      <c r="A82" s="13"/>
      <c r="B82" s="13"/>
      <c r="C82" s="13"/>
      <c r="D82" s="14"/>
      <c r="E82" s="14"/>
      <c r="F82" s="14" t="str">
        <f t="shared" si="3"/>
        <v/>
      </c>
      <c r="G82" s="14" t="str">
        <f>IF(F82&lt;&gt;"",IF($G$4="Recurso",IF(LEFT($G$5,1)="M",VLOOKUP($G$5,'Definición técnica de imagenes'!$A$3:$G$17,5,FALSE),IF($G$5="F1",'Definición técnica de imagenes'!$E$15,'Definición técnica de imagenes'!$F$13)),'Definición técnica de imagenes'!$E$16),"")</f>
        <v/>
      </c>
      <c r="H82" s="14" t="str">
        <f t="shared" si="4"/>
        <v/>
      </c>
      <c r="I82" s="14" t="str">
        <f>IF(OR(B82&lt;&gt;"",J82&lt;&gt;""),IF($G$4="Recurso",IF(LEFT($G$5,1)="M",IF(VLOOKUP($G$5,'Definición técnica de imagenes'!$A$3:$G$17,6,FALSE)=0,"",VLOOKUP($G$5,'Definición técnica de imagenes'!$A$3:$G$17,6,FALSE)),IF($G$5="F1","","")),'Definición técnica de imagenes'!$F$16),"")</f>
        <v/>
      </c>
      <c r="J82" s="14"/>
      <c r="K82" s="15"/>
    </row>
    <row r="83" spans="1:11" s="12" customFormat="1" x14ac:dyDescent="0.25">
      <c r="A83" s="13"/>
      <c r="B83" s="13"/>
      <c r="C83" s="13"/>
      <c r="D83" s="14"/>
      <c r="E83" s="14"/>
      <c r="F83" s="14" t="str">
        <f t="shared" si="3"/>
        <v/>
      </c>
      <c r="G83" s="14" t="str">
        <f>IF(F83&lt;&gt;"",IF($G$4="Recurso",IF(LEFT($G$5,1)="M",VLOOKUP($G$5,'Definición técnica de imagenes'!$A$3:$G$17,5,FALSE),IF($G$5="F1",'Definición técnica de imagenes'!$E$15,'Definición técnica de imagenes'!$F$13)),'Definición técnica de imagenes'!$E$16),"")</f>
        <v/>
      </c>
      <c r="H83" s="14" t="str">
        <f t="shared" si="4"/>
        <v/>
      </c>
      <c r="I83" s="14" t="str">
        <f>IF(OR(B83&lt;&gt;"",J83&lt;&gt;""),IF($G$4="Recurso",IF(LEFT($G$5,1)="M",IF(VLOOKUP($G$5,'Definición técnica de imagenes'!$A$3:$G$17,6,FALSE)=0,"",VLOOKUP($G$5,'Definición técnica de imagenes'!$A$3:$G$17,6,FALSE)),IF($G$5="F1","","")),'Definición técnica de imagenes'!$F$16),"")</f>
        <v/>
      </c>
      <c r="J83" s="14"/>
      <c r="K83" s="15"/>
    </row>
    <row r="84" spans="1:11" s="12" customFormat="1" x14ac:dyDescent="0.25">
      <c r="A84" s="13"/>
      <c r="B84" s="13"/>
      <c r="C84" s="13"/>
      <c r="D84" s="14"/>
      <c r="E84" s="14"/>
      <c r="F84" s="14" t="str">
        <f t="shared" si="3"/>
        <v/>
      </c>
      <c r="G84" s="14" t="str">
        <f>IF(F84&lt;&gt;"",IF($G$4="Recurso",IF(LEFT($G$5,1)="M",VLOOKUP($G$5,'Definición técnica de imagenes'!$A$3:$G$17,5,FALSE),IF($G$5="F1",'Definición técnica de imagenes'!$E$15,'Definición técnica de imagenes'!$F$13)),'Definición técnica de imagenes'!$E$16),"")</f>
        <v/>
      </c>
      <c r="H84" s="14" t="str">
        <f t="shared" si="4"/>
        <v/>
      </c>
      <c r="I84" s="14" t="str">
        <f>IF(OR(B84&lt;&gt;"",J84&lt;&gt;""),IF($G$4="Recurso",IF(LEFT($G$5,1)="M",IF(VLOOKUP($G$5,'Definición técnica de imagenes'!$A$3:$G$17,6,FALSE)=0,"",VLOOKUP($G$5,'Definición técnica de imagenes'!$A$3:$G$17,6,FALSE)),IF($G$5="F1","","")),'Definición técnica de imagenes'!$F$16),"")</f>
        <v/>
      </c>
      <c r="J84" s="14"/>
      <c r="K84" s="15"/>
    </row>
    <row r="85" spans="1:11" s="12" customFormat="1" x14ac:dyDescent="0.25">
      <c r="A85" s="13"/>
      <c r="B85" s="13"/>
      <c r="C85" s="13"/>
      <c r="D85" s="14"/>
      <c r="E85" s="14"/>
      <c r="F85" s="14" t="str">
        <f t="shared" si="3"/>
        <v/>
      </c>
      <c r="G85" s="14" t="str">
        <f>IF(F85&lt;&gt;"",IF($G$4="Recurso",IF(LEFT($G$5,1)="M",VLOOKUP($G$5,'Definición técnica de imagenes'!$A$3:$G$17,5,FALSE),IF($G$5="F1",'Definición técnica de imagenes'!$E$15,'Definición técnica de imagenes'!$F$13)),'Definición técnica de imagenes'!$E$16),"")</f>
        <v/>
      </c>
      <c r="H85" s="14" t="str">
        <f t="shared" si="4"/>
        <v/>
      </c>
      <c r="I85" s="14" t="str">
        <f>IF(OR(B85&lt;&gt;"",J85&lt;&gt;""),IF($G$4="Recurso",IF(LEFT($G$5,1)="M",IF(VLOOKUP($G$5,'Definición técnica de imagenes'!$A$3:$G$17,6,FALSE)=0,"",VLOOKUP($G$5,'Definición técnica de imagenes'!$A$3:$G$17,6,FALSE)),IF($G$5="F1","","")),'Definición técnica de imagenes'!$F$16),"")</f>
        <v/>
      </c>
      <c r="J85" s="14"/>
      <c r="K85" s="15"/>
    </row>
    <row r="86" spans="1:11" s="12" customFormat="1" x14ac:dyDescent="0.25">
      <c r="A86" s="13"/>
      <c r="B86" s="13"/>
      <c r="C86" s="13"/>
      <c r="D86" s="14"/>
      <c r="E86" s="14"/>
      <c r="F86" s="14" t="str">
        <f t="shared" si="3"/>
        <v/>
      </c>
      <c r="G86" s="14" t="str">
        <f>IF(F86&lt;&gt;"",IF($G$4="Recurso",IF(LEFT($G$5,1)="M",VLOOKUP($G$5,'Definición técnica de imagenes'!$A$3:$G$17,5,FALSE),IF($G$5="F1",'Definición técnica de imagenes'!$E$15,'Definición técnica de imagenes'!$F$13)),'Definición técnica de imagenes'!$E$16),"")</f>
        <v/>
      </c>
      <c r="H86" s="14" t="str">
        <f t="shared" si="4"/>
        <v/>
      </c>
      <c r="I86" s="14" t="str">
        <f>IF(OR(B86&lt;&gt;"",J86&lt;&gt;""),IF($G$4="Recurso",IF(LEFT($G$5,1)="M",IF(VLOOKUP($G$5,'Definición técnica de imagenes'!$A$3:$G$17,6,FALSE)=0,"",VLOOKUP($G$5,'Definición técnica de imagenes'!$A$3:$G$17,6,FALSE)),IF($G$5="F1","","")),'Definición técnica de imagenes'!$F$16),"")</f>
        <v/>
      </c>
      <c r="J86" s="14"/>
      <c r="K86" s="15"/>
    </row>
    <row r="87" spans="1:11" s="12" customFormat="1" x14ac:dyDescent="0.25">
      <c r="A87" s="13"/>
      <c r="B87" s="13"/>
      <c r="C87" s="13"/>
      <c r="D87" s="14"/>
      <c r="E87" s="14"/>
      <c r="F87" s="14" t="str">
        <f t="shared" si="3"/>
        <v/>
      </c>
      <c r="G87" s="14" t="str">
        <f>IF(F87&lt;&gt;"",IF($G$4="Recurso",IF(LEFT($G$5,1)="M",VLOOKUP($G$5,'Definición técnica de imagenes'!$A$3:$G$17,5,FALSE),IF($G$5="F1",'Definición técnica de imagenes'!$E$15,'Definición técnica de imagenes'!$F$13)),'Definición técnica de imagenes'!$E$16),"")</f>
        <v/>
      </c>
      <c r="H87" s="14" t="str">
        <f t="shared" si="4"/>
        <v/>
      </c>
      <c r="I87" s="14" t="str">
        <f>IF(OR(B87&lt;&gt;"",J87&lt;&gt;""),IF($G$4="Recurso",IF(LEFT($G$5,1)="M",IF(VLOOKUP($G$5,'Definición técnica de imagenes'!$A$3:$G$17,6,FALSE)=0,"",VLOOKUP($G$5,'Definición técnica de imagenes'!$A$3:$G$17,6,FALSE)),IF($G$5="F1","","")),'Definición técnica de imagenes'!$F$16),"")</f>
        <v/>
      </c>
      <c r="J87" s="14"/>
      <c r="K87" s="15"/>
    </row>
    <row r="88" spans="1:11" s="12" customFormat="1" x14ac:dyDescent="0.25">
      <c r="A88" s="13"/>
      <c r="B88" s="13"/>
      <c r="C88" s="13"/>
      <c r="D88" s="14"/>
      <c r="E88" s="14"/>
      <c r="F88" s="14" t="str">
        <f t="shared" si="3"/>
        <v/>
      </c>
      <c r="G88" s="14" t="str">
        <f>IF(F88&lt;&gt;"",IF($G$4="Recurso",IF(LEFT($G$5,1)="M",VLOOKUP($G$5,'Definición técnica de imagenes'!$A$3:$G$17,5,FALSE),IF($G$5="F1",'Definición técnica de imagenes'!$E$15,'Definición técnica de imagenes'!$F$13)),'Definición técnica de imagenes'!$E$16),"")</f>
        <v/>
      </c>
      <c r="H88" s="14" t="str">
        <f t="shared" si="4"/>
        <v/>
      </c>
      <c r="I88" s="14" t="str">
        <f>IF(OR(B88&lt;&gt;"",J88&lt;&gt;""),IF($G$4="Recurso",IF(LEFT($G$5,1)="M",IF(VLOOKUP($G$5,'Definición técnica de imagenes'!$A$3:$G$17,6,FALSE)=0,"",VLOOKUP($G$5,'Definición técnica de imagenes'!$A$3:$G$17,6,FALSE)),IF($G$5="F1","","")),'Definición técnica de imagenes'!$F$16),"")</f>
        <v/>
      </c>
      <c r="J88" s="14"/>
      <c r="K88" s="15"/>
    </row>
    <row r="89" spans="1:11" s="12" customFormat="1" x14ac:dyDescent="0.25">
      <c r="A89" s="13"/>
      <c r="B89" s="13"/>
      <c r="C89" s="13"/>
      <c r="D89" s="14"/>
      <c r="E89" s="14"/>
      <c r="F89" s="14" t="str">
        <f t="shared" si="3"/>
        <v/>
      </c>
      <c r="G89" s="14" t="str">
        <f>IF(F89&lt;&gt;"",IF($G$4="Recurso",IF(LEFT($G$5,1)="M",VLOOKUP($G$5,'Definición técnica de imagenes'!$A$3:$G$17,5,FALSE),IF($G$5="F1",'Definición técnica de imagenes'!$E$15,'Definición técnica de imagenes'!$F$13)),'Definición técnica de imagenes'!$E$16),"")</f>
        <v/>
      </c>
      <c r="H89" s="14" t="str">
        <f t="shared" si="4"/>
        <v/>
      </c>
      <c r="I89" s="14" t="str">
        <f>IF(OR(B89&lt;&gt;"",J89&lt;&gt;""),IF($G$4="Recurso",IF(LEFT($G$5,1)="M",IF(VLOOKUP($G$5,'Definición técnica de imagenes'!$A$3:$G$17,6,FALSE)=0,"",VLOOKUP($G$5,'Definición técnica de imagenes'!$A$3:$G$17,6,FALSE)),IF($G$5="F1","","")),'Definición técnica de imagenes'!$F$16),"")</f>
        <v/>
      </c>
      <c r="J89" s="14"/>
      <c r="K89" s="15"/>
    </row>
    <row r="90" spans="1:11" s="12" customFormat="1" x14ac:dyDescent="0.25">
      <c r="A90" s="13"/>
      <c r="B90" s="13"/>
      <c r="C90" s="13"/>
      <c r="D90" s="14"/>
      <c r="E90" s="14"/>
      <c r="F90" s="14" t="str">
        <f t="shared" si="3"/>
        <v/>
      </c>
      <c r="G90" s="14" t="str">
        <f>IF(F90&lt;&gt;"",IF($G$4="Recurso",IF(LEFT($G$5,1)="M",VLOOKUP($G$5,'Definición técnica de imagenes'!$A$3:$G$17,5,FALSE),IF($G$5="F1",'Definición técnica de imagenes'!$E$15,'Definición técnica de imagenes'!$F$13)),'Definición técnica de imagenes'!$E$16),"")</f>
        <v/>
      </c>
      <c r="H90" s="14" t="str">
        <f t="shared" si="4"/>
        <v/>
      </c>
      <c r="I90" s="14" t="str">
        <f>IF(OR(B90&lt;&gt;"",J90&lt;&gt;""),IF($G$4="Recurso",IF(LEFT($G$5,1)="M",IF(VLOOKUP($G$5,'Definición técnica de imagenes'!$A$3:$G$17,6,FALSE)=0,"",VLOOKUP($G$5,'Definición técnica de imagenes'!$A$3:$G$17,6,FALSE)),IF($G$5="F1","","")),'Definición técnica de imagenes'!$F$16),"")</f>
        <v/>
      </c>
      <c r="J90" s="14"/>
      <c r="K90" s="15"/>
    </row>
    <row r="91" spans="1:11" s="12" customFormat="1" x14ac:dyDescent="0.25">
      <c r="A91" s="13"/>
      <c r="B91" s="13"/>
      <c r="C91" s="13"/>
      <c r="D91" s="14"/>
      <c r="E91" s="14"/>
      <c r="F91" s="14" t="str">
        <f t="shared" si="3"/>
        <v/>
      </c>
      <c r="G91" s="14" t="str">
        <f>IF(F91&lt;&gt;"",IF($G$4="Recurso",IF(LEFT($G$5,1)="M",VLOOKUP($G$5,'Definición técnica de imagenes'!$A$3:$G$17,5,FALSE),IF($G$5="F1",'Definición técnica de imagenes'!$E$15,'Definición técnica de imagenes'!$F$13)),'Definición técnica de imagenes'!$E$16),"")</f>
        <v/>
      </c>
      <c r="H91" s="14" t="str">
        <f t="shared" si="4"/>
        <v/>
      </c>
      <c r="I91" s="14" t="str">
        <f>IF(OR(B91&lt;&gt;"",J91&lt;&gt;""),IF($G$4="Recurso",IF(LEFT($G$5,1)="M",IF(VLOOKUP($G$5,'Definición técnica de imagenes'!$A$3:$G$17,6,FALSE)=0,"",VLOOKUP($G$5,'Definición técnica de imagenes'!$A$3:$G$17,6,FALSE)),IF($G$5="F1","","")),'Definición técnica de imagenes'!$F$16),"")</f>
        <v/>
      </c>
      <c r="J91" s="14"/>
      <c r="K91" s="15"/>
    </row>
    <row r="92" spans="1:11" s="12" customFormat="1" x14ac:dyDescent="0.25">
      <c r="A92" s="13"/>
      <c r="B92" s="13"/>
      <c r="C92" s="13"/>
      <c r="D92" s="14"/>
      <c r="E92" s="14"/>
      <c r="F92" s="14" t="str">
        <f t="shared" si="3"/>
        <v/>
      </c>
      <c r="G92" s="14" t="str">
        <f>IF(F92&lt;&gt;"",IF($G$4="Recurso",IF(LEFT($G$5,1)="M",VLOOKUP($G$5,'Definición técnica de imagenes'!$A$3:$G$17,5,FALSE),IF($G$5="F1",'Definición técnica de imagenes'!$E$15,'Definición técnica de imagenes'!$F$13)),'Definición técnica de imagenes'!$E$16),"")</f>
        <v/>
      </c>
      <c r="H92" s="14" t="str">
        <f t="shared" si="4"/>
        <v/>
      </c>
      <c r="I92" s="14" t="str">
        <f>IF(OR(B92&lt;&gt;"",J92&lt;&gt;""),IF($G$4="Recurso",IF(LEFT($G$5,1)="M",IF(VLOOKUP($G$5,'Definición técnica de imagenes'!$A$3:$G$17,6,FALSE)=0,"",VLOOKUP($G$5,'Definición técnica de imagenes'!$A$3:$G$17,6,FALSE)),IF($G$5="F1","","")),'Definición técnica de imagenes'!$F$16),"")</f>
        <v/>
      </c>
      <c r="J92" s="14"/>
      <c r="K92" s="15"/>
    </row>
    <row r="93" spans="1:11" s="12" customFormat="1" x14ac:dyDescent="0.25">
      <c r="A93" s="13"/>
      <c r="B93" s="13"/>
      <c r="C93" s="13"/>
      <c r="D93" s="14"/>
      <c r="E93" s="14"/>
      <c r="F93" s="14" t="str">
        <f t="shared" si="3"/>
        <v/>
      </c>
      <c r="G93" s="14" t="str">
        <f>IF(F93&lt;&gt;"",IF($G$4="Recurso",IF(LEFT($G$5,1)="M",VLOOKUP($G$5,'Definición técnica de imagenes'!$A$3:$G$17,5,FALSE),IF($G$5="F1",'Definición técnica de imagenes'!$E$15,'Definición técnica de imagenes'!$F$13)),'Definición técnica de imagenes'!$E$16),"")</f>
        <v/>
      </c>
      <c r="H93" s="14" t="str">
        <f t="shared" si="4"/>
        <v/>
      </c>
      <c r="I93" s="14" t="str">
        <f>IF(OR(B93&lt;&gt;"",J93&lt;&gt;""),IF($G$4="Recurso",IF(LEFT($G$5,1)="M",IF(VLOOKUP($G$5,'Definición técnica de imagenes'!$A$3:$G$17,6,FALSE)=0,"",VLOOKUP($G$5,'Definición técnica de imagenes'!$A$3:$G$17,6,FALSE)),IF($G$5="F1","","")),'Definición técnica de imagenes'!$F$16),"")</f>
        <v/>
      </c>
      <c r="J93" s="14"/>
      <c r="K93" s="15"/>
    </row>
    <row r="94" spans="1:11" s="12" customFormat="1" x14ac:dyDescent="0.25">
      <c r="A94" s="13"/>
      <c r="B94" s="13"/>
      <c r="C94" s="13"/>
      <c r="D94" s="14"/>
      <c r="E94" s="14"/>
      <c r="F94" s="14" t="str">
        <f t="shared" si="3"/>
        <v/>
      </c>
      <c r="G94" s="14" t="str">
        <f>IF(F94&lt;&gt;"",IF($G$4="Recurso",IF(LEFT($G$5,1)="M",VLOOKUP($G$5,'Definición técnica de imagenes'!$A$3:$G$17,5,FALSE),IF($G$5="F1",'Definición técnica de imagenes'!$E$15,'Definición técnica de imagenes'!$F$13)),'Definición técnica de imagenes'!$E$16),"")</f>
        <v/>
      </c>
      <c r="H94" s="14" t="str">
        <f t="shared" si="4"/>
        <v/>
      </c>
      <c r="I94" s="14" t="str">
        <f>IF(OR(B94&lt;&gt;"",J94&lt;&gt;""),IF($G$4="Recurso",IF(LEFT($G$5,1)="M",IF(VLOOKUP($G$5,'Definición técnica de imagenes'!$A$3:$G$17,6,FALSE)=0,"",VLOOKUP($G$5,'Definición técnica de imagenes'!$A$3:$G$17,6,FALSE)),IF($G$5="F1","","")),'Definición técnica de imagenes'!$F$16),"")</f>
        <v/>
      </c>
      <c r="J94" s="14"/>
      <c r="K94" s="15"/>
    </row>
    <row r="95" spans="1:11" s="12" customFormat="1" x14ac:dyDescent="0.25">
      <c r="A95" s="13"/>
      <c r="B95" s="13"/>
      <c r="C95" s="13"/>
      <c r="D95" s="14"/>
      <c r="E95" s="14"/>
      <c r="F95" s="14" t="str">
        <f t="shared" si="3"/>
        <v/>
      </c>
      <c r="G95" s="14" t="str">
        <f>IF(F95&lt;&gt;"",IF($G$4="Recurso",IF(LEFT($G$5,1)="M",VLOOKUP($G$5,'Definición técnica de imagenes'!$A$3:$G$17,5,FALSE),IF($G$5="F1",'Definición técnica de imagenes'!$E$15,'Definición técnica de imagenes'!$F$13)),'Definición técnica de imagenes'!$E$16),"")</f>
        <v/>
      </c>
      <c r="H95" s="14" t="str">
        <f t="shared" si="4"/>
        <v/>
      </c>
      <c r="I95" s="14" t="str">
        <f>IF(OR(B95&lt;&gt;"",J95&lt;&gt;""),IF($G$4="Recurso",IF(LEFT($G$5,1)="M",IF(VLOOKUP($G$5,'Definición técnica de imagenes'!$A$3:$G$17,6,FALSE)=0,"",VLOOKUP($G$5,'Definición técnica de imagenes'!$A$3:$G$17,6,FALSE)),IF($G$5="F1","","")),'Definición técnica de imagenes'!$F$16),"")</f>
        <v/>
      </c>
      <c r="J95" s="14"/>
      <c r="K95" s="15"/>
    </row>
    <row r="96" spans="1:11" s="12" customFormat="1" x14ac:dyDescent="0.25">
      <c r="A96" s="13"/>
      <c r="B96" s="13"/>
      <c r="C96" s="13"/>
      <c r="D96" s="14"/>
      <c r="E96" s="14"/>
      <c r="F96" s="14" t="str">
        <f t="shared" si="3"/>
        <v/>
      </c>
      <c r="G96" s="14" t="str">
        <f>IF(F96&lt;&gt;"",IF($G$4="Recurso",IF(LEFT($G$5,1)="M",VLOOKUP($G$5,'Definición técnica de imagenes'!$A$3:$G$17,5,FALSE),IF($G$5="F1",'Definición técnica de imagenes'!$E$15,'Definición técnica de imagenes'!$F$13)),'Definición técnica de imagenes'!$E$16),"")</f>
        <v/>
      </c>
      <c r="H96" s="14" t="str">
        <f t="shared" si="4"/>
        <v/>
      </c>
      <c r="I96" s="14" t="str">
        <f>IF(OR(B96&lt;&gt;"",J96&lt;&gt;""),IF($G$4="Recurso",IF(LEFT($G$5,1)="M",IF(VLOOKUP($G$5,'Definición técnica de imagenes'!$A$3:$G$17,6,FALSE)=0,"",VLOOKUP($G$5,'Definición técnica de imagenes'!$A$3:$G$17,6,FALSE)),IF($G$5="F1","","")),'Definición técnica de imagenes'!$F$16),"")</f>
        <v/>
      </c>
      <c r="J96" s="14"/>
      <c r="K96"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96">
      <formula1>"Vertical,Horizontal"</formula1>
    </dataValidation>
    <dataValidation type="list" allowBlank="1" showInputMessage="1" showErrorMessage="1" sqref="D10:D96">
      <formula1>"Ilustración,Fotografía"</formula1>
    </dataValidation>
  </dataValidations>
  <pageMargins left="0.75" right="0.75" top="1" bottom="1" header="0.5" footer="0.5"/>
  <pageSetup orientation="portrait" horizontalDpi="4294967292" verticalDpi="4294967292" r:id="rId1"/>
  <drawing r:id="rId2"/>
  <legacyDrawing r:id="rId3"/>
  <oleObjects>
    <mc:AlternateContent xmlns:mc="http://schemas.openxmlformats.org/markup-compatibility/2006">
      <mc:Choice Requires="x14">
        <oleObject progId="PBrush" shapeId="2071" r:id="rId4">
          <objectPr defaultSize="0" autoPict="0" r:id="rId5">
            <anchor moveWithCells="1" sizeWithCells="1">
              <from>
                <xdr:col>9</xdr:col>
                <xdr:colOff>104775</xdr:colOff>
                <xdr:row>10</xdr:row>
                <xdr:rowOff>209550</xdr:rowOff>
              </from>
              <to>
                <xdr:col>9</xdr:col>
                <xdr:colOff>1781175</xdr:colOff>
                <xdr:row>10</xdr:row>
                <xdr:rowOff>1447800</xdr:rowOff>
              </to>
            </anchor>
          </objectPr>
        </oleObject>
      </mc:Choice>
      <mc:Fallback>
        <oleObject progId="PBrush" shapeId="2071" r:id="rId4"/>
      </mc:Fallback>
    </mc:AlternateContent>
    <mc:AlternateContent xmlns:mc="http://schemas.openxmlformats.org/markup-compatibility/2006">
      <mc:Choice Requires="x14">
        <oleObject progId="PBrush" shapeId="2073" r:id="rId6">
          <objectPr defaultSize="0" autoPict="0" r:id="rId7">
            <anchor moveWithCells="1" sizeWithCells="1">
              <from>
                <xdr:col>9</xdr:col>
                <xdr:colOff>228600</xdr:colOff>
                <xdr:row>11</xdr:row>
                <xdr:rowOff>190500</xdr:rowOff>
              </from>
              <to>
                <xdr:col>9</xdr:col>
                <xdr:colOff>2324100</xdr:colOff>
                <xdr:row>11</xdr:row>
                <xdr:rowOff>1162050</xdr:rowOff>
              </to>
            </anchor>
          </objectPr>
        </oleObject>
      </mc:Choice>
      <mc:Fallback>
        <oleObject progId="PBrush" shapeId="2073" r:id="rId6"/>
      </mc:Fallback>
    </mc:AlternateContent>
    <mc:AlternateContent xmlns:mc="http://schemas.openxmlformats.org/markup-compatibility/2006">
      <mc:Choice Requires="x14">
        <oleObject progId="PBrush" shapeId="2075" r:id="rId8">
          <objectPr defaultSize="0" autoPict="0" r:id="rId9">
            <anchor moveWithCells="1" sizeWithCells="1">
              <from>
                <xdr:col>9</xdr:col>
                <xdr:colOff>95250</xdr:colOff>
                <xdr:row>12</xdr:row>
                <xdr:rowOff>219075</xdr:rowOff>
              </from>
              <to>
                <xdr:col>9</xdr:col>
                <xdr:colOff>942975</xdr:colOff>
                <xdr:row>12</xdr:row>
                <xdr:rowOff>2076450</xdr:rowOff>
              </to>
            </anchor>
          </objectPr>
        </oleObject>
      </mc:Choice>
      <mc:Fallback>
        <oleObject progId="PBrush" shapeId="2075" r:id="rId8"/>
      </mc:Fallback>
    </mc:AlternateContent>
    <mc:AlternateContent xmlns:mc="http://schemas.openxmlformats.org/markup-compatibility/2006">
      <mc:Choice Requires="x14">
        <oleObject progId="PBrush" shapeId="2076" r:id="rId10">
          <objectPr defaultSize="0" autoPict="0" r:id="rId11">
            <anchor moveWithCells="1" sizeWithCells="1">
              <from>
                <xdr:col>9</xdr:col>
                <xdr:colOff>171450</xdr:colOff>
                <xdr:row>13</xdr:row>
                <xdr:rowOff>238125</xdr:rowOff>
              </from>
              <to>
                <xdr:col>9</xdr:col>
                <xdr:colOff>1562100</xdr:colOff>
                <xdr:row>13</xdr:row>
                <xdr:rowOff>1152525</xdr:rowOff>
              </to>
            </anchor>
          </objectPr>
        </oleObject>
      </mc:Choice>
      <mc:Fallback>
        <oleObject progId="PBrush" shapeId="2076" r:id="rId10"/>
      </mc:Fallback>
    </mc:AlternateContent>
    <mc:AlternateContent xmlns:mc="http://schemas.openxmlformats.org/markup-compatibility/2006">
      <mc:Choice Requires="x14">
        <oleObject progId="PBrush" shapeId="2100" r:id="rId12">
          <objectPr defaultSize="0" autoPict="0" r:id="rId13">
            <anchor moveWithCells="1" sizeWithCells="1">
              <from>
                <xdr:col>10</xdr:col>
                <xdr:colOff>85725</xdr:colOff>
                <xdr:row>18</xdr:row>
                <xdr:rowOff>1638300</xdr:rowOff>
              </from>
              <to>
                <xdr:col>10</xdr:col>
                <xdr:colOff>1990725</xdr:colOff>
                <xdr:row>18</xdr:row>
                <xdr:rowOff>2409825</xdr:rowOff>
              </to>
            </anchor>
          </objectPr>
        </oleObject>
      </mc:Choice>
      <mc:Fallback>
        <oleObject progId="PBrush" shapeId="2100" r:id="rId12"/>
      </mc:Fallback>
    </mc:AlternateContent>
    <mc:AlternateContent xmlns:mc="http://schemas.openxmlformats.org/markup-compatibility/2006">
      <mc:Choice Requires="x14">
        <oleObject progId="PBrush" shapeId="2101" r:id="rId14">
          <objectPr defaultSize="0" autoPict="0" r:id="rId15">
            <anchor moveWithCells="1" sizeWithCells="1">
              <from>
                <xdr:col>9</xdr:col>
                <xdr:colOff>257175</xdr:colOff>
                <xdr:row>22</xdr:row>
                <xdr:rowOff>266700</xdr:rowOff>
              </from>
              <to>
                <xdr:col>9</xdr:col>
                <xdr:colOff>2552700</xdr:colOff>
                <xdr:row>22</xdr:row>
                <xdr:rowOff>2162175</xdr:rowOff>
              </to>
            </anchor>
          </objectPr>
        </oleObject>
      </mc:Choice>
      <mc:Fallback>
        <oleObject progId="PBrush" shapeId="2101" r:id="rId14"/>
      </mc:Fallback>
    </mc:AlternateContent>
    <mc:AlternateContent xmlns:mc="http://schemas.openxmlformats.org/markup-compatibility/2006">
      <mc:Choice Requires="x14">
        <oleObject progId="PBrush" shapeId="2103" r:id="rId16">
          <objectPr defaultSize="0" autoPict="0" r:id="rId17">
            <anchor moveWithCells="1" sizeWithCells="1">
              <from>
                <xdr:col>9</xdr:col>
                <xdr:colOff>314325</xdr:colOff>
                <xdr:row>23</xdr:row>
                <xdr:rowOff>200025</xdr:rowOff>
              </from>
              <to>
                <xdr:col>9</xdr:col>
                <xdr:colOff>2495550</xdr:colOff>
                <xdr:row>23</xdr:row>
                <xdr:rowOff>1762125</xdr:rowOff>
              </to>
            </anchor>
          </objectPr>
        </oleObject>
      </mc:Choice>
      <mc:Fallback>
        <oleObject progId="PBrush" shapeId="2103" r:id="rId16"/>
      </mc:Fallback>
    </mc:AlternateContent>
    <mc:AlternateContent xmlns:mc="http://schemas.openxmlformats.org/markup-compatibility/2006">
      <mc:Choice Requires="x14">
        <oleObject progId="PBrush" shapeId="2106" r:id="rId18">
          <objectPr defaultSize="0" autoPict="0" r:id="rId19">
            <anchor moveWithCells="1" sizeWithCells="1">
              <from>
                <xdr:col>9</xdr:col>
                <xdr:colOff>180975</xdr:colOff>
                <xdr:row>24</xdr:row>
                <xdr:rowOff>314325</xdr:rowOff>
              </from>
              <to>
                <xdr:col>9</xdr:col>
                <xdr:colOff>3095625</xdr:colOff>
                <xdr:row>24</xdr:row>
                <xdr:rowOff>2352675</xdr:rowOff>
              </to>
            </anchor>
          </objectPr>
        </oleObject>
      </mc:Choice>
      <mc:Fallback>
        <oleObject progId="PBrush" shapeId="2106" r:id="rId18"/>
      </mc:Fallback>
    </mc:AlternateContent>
    <mc:AlternateContent xmlns:mc="http://schemas.openxmlformats.org/markup-compatibility/2006">
      <mc:Choice Requires="x14">
        <oleObject progId="PBrush" shapeId="2110" r:id="rId20">
          <objectPr defaultSize="0" autoPict="0" r:id="rId21">
            <anchor moveWithCells="1" sizeWithCells="1">
              <from>
                <xdr:col>9</xdr:col>
                <xdr:colOff>390525</xdr:colOff>
                <xdr:row>28</xdr:row>
                <xdr:rowOff>266700</xdr:rowOff>
              </from>
              <to>
                <xdr:col>9</xdr:col>
                <xdr:colOff>3209925</xdr:colOff>
                <xdr:row>28</xdr:row>
                <xdr:rowOff>2333625</xdr:rowOff>
              </to>
            </anchor>
          </objectPr>
        </oleObject>
      </mc:Choice>
      <mc:Fallback>
        <oleObject progId="PBrush" shapeId="2110" r:id="rId20"/>
      </mc:Fallback>
    </mc:AlternateContent>
  </oleObjec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topLeftCell="A7" workbookViewId="0">
      <selection activeCell="A9" sqref="A9"/>
    </sheetView>
  </sheetViews>
  <sheetFormatPr baseColWidth="10" defaultRowHeight="15.75" x14ac:dyDescent="0.25"/>
  <cols>
    <col min="1" max="1" width="72.25" style="24" customWidth="1"/>
    <col min="2" max="2" width="11" style="24"/>
    <col min="3" max="3" width="13.875" style="24" customWidth="1"/>
    <col min="4" max="4" width="11.375" style="24" customWidth="1"/>
    <col min="5" max="7" width="11" style="24"/>
    <col min="8" max="11" width="11" style="24" hidden="1" customWidth="1"/>
    <col min="12" max="16384" width="11" style="24"/>
  </cols>
  <sheetData>
    <row r="1" spans="1:11" ht="16.5" thickBot="1" x14ac:dyDescent="0.3">
      <c r="A1" s="106" t="s">
        <v>38</v>
      </c>
      <c r="B1" s="107"/>
      <c r="C1" s="107"/>
      <c r="D1" s="107"/>
      <c r="E1" s="107"/>
      <c r="F1" s="108"/>
    </row>
    <row r="2" spans="1:11" x14ac:dyDescent="0.25">
      <c r="A2" s="32" t="s">
        <v>42</v>
      </c>
      <c r="B2" s="33"/>
      <c r="C2" s="109" t="s">
        <v>13</v>
      </c>
      <c r="D2" s="110"/>
      <c r="E2" s="111"/>
      <c r="F2" s="34"/>
    </row>
    <row r="3" spans="1:11" ht="63" x14ac:dyDescent="0.25">
      <c r="A3" s="35" t="s">
        <v>43</v>
      </c>
      <c r="B3" s="33"/>
      <c r="C3" s="115" t="s">
        <v>14</v>
      </c>
      <c r="D3" s="116"/>
      <c r="E3" s="117"/>
      <c r="F3" s="34"/>
      <c r="H3" s="24" t="s">
        <v>18</v>
      </c>
      <c r="I3" s="24" t="s">
        <v>19</v>
      </c>
      <c r="J3" s="24" t="s">
        <v>20</v>
      </c>
      <c r="K3" s="24" t="s">
        <v>52</v>
      </c>
    </row>
    <row r="4" spans="1:11" ht="31.5" x14ac:dyDescent="0.25">
      <c r="A4" s="32" t="s">
        <v>44</v>
      </c>
      <c r="B4" s="33"/>
      <c r="C4" s="28" t="s">
        <v>15</v>
      </c>
      <c r="D4" s="27" t="s">
        <v>16</v>
      </c>
      <c r="E4" s="31" t="s">
        <v>17</v>
      </c>
      <c r="F4" s="34"/>
      <c r="H4" s="24" t="s">
        <v>21</v>
      </c>
      <c r="I4" s="24" t="s">
        <v>25</v>
      </c>
      <c r="J4" s="24">
        <v>1</v>
      </c>
      <c r="K4" s="24">
        <v>1</v>
      </c>
    </row>
    <row r="5" spans="1:11" ht="79.5" thickBot="1" x14ac:dyDescent="0.3">
      <c r="A5" s="35" t="s">
        <v>45</v>
      </c>
      <c r="B5" s="33"/>
      <c r="C5" s="30" t="s">
        <v>35</v>
      </c>
      <c r="D5" s="118" t="str">
        <f>CONCATENATE(H21,"_",I21,"_",J21,"_CO")</f>
        <v>CN_07_04_CO</v>
      </c>
      <c r="E5" s="119"/>
      <c r="F5" s="34"/>
      <c r="H5" s="24" t="s">
        <v>22</v>
      </c>
      <c r="I5" s="24" t="s">
        <v>26</v>
      </c>
      <c r="J5" s="24">
        <v>2</v>
      </c>
      <c r="K5" s="24">
        <v>2</v>
      </c>
    </row>
    <row r="6" spans="1:11" ht="32.25" thickBot="1" x14ac:dyDescent="0.3">
      <c r="A6" s="32" t="s">
        <v>10</v>
      </c>
      <c r="B6" s="33"/>
      <c r="C6" s="33"/>
      <c r="D6" s="33"/>
      <c r="E6" s="33"/>
      <c r="F6" s="34"/>
      <c r="H6" s="24" t="s">
        <v>23</v>
      </c>
      <c r="I6" s="24" t="s">
        <v>27</v>
      </c>
      <c r="J6" s="24">
        <v>3</v>
      </c>
      <c r="K6" s="24">
        <v>3</v>
      </c>
    </row>
    <row r="7" spans="1:11" ht="48" thickBot="1" x14ac:dyDescent="0.3">
      <c r="A7" s="35" t="s">
        <v>11</v>
      </c>
      <c r="B7" s="33"/>
      <c r="C7" s="64" t="s">
        <v>127</v>
      </c>
      <c r="D7" s="104" t="str">
        <f>CONCATENATE("SolicitudGrafica_",D5,".xls")</f>
        <v>SolicitudGrafica_CN_07_04_CO.xls</v>
      </c>
      <c r="E7" s="104"/>
      <c r="F7" s="105"/>
      <c r="H7" s="24" t="s">
        <v>24</v>
      </c>
      <c r="I7" s="24" t="s">
        <v>28</v>
      </c>
      <c r="J7" s="24">
        <v>4</v>
      </c>
      <c r="K7" s="24">
        <v>4</v>
      </c>
    </row>
    <row r="8" spans="1:11" ht="47.25" x14ac:dyDescent="0.25">
      <c r="A8" s="35" t="s">
        <v>53</v>
      </c>
      <c r="B8" s="33"/>
      <c r="C8" s="33"/>
      <c r="D8" s="33"/>
      <c r="E8" s="33"/>
      <c r="F8" s="34"/>
      <c r="I8" s="24" t="s">
        <v>29</v>
      </c>
      <c r="J8" s="24">
        <v>5</v>
      </c>
      <c r="K8" s="24">
        <v>5</v>
      </c>
    </row>
    <row r="9" spans="1:11" ht="47.25" x14ac:dyDescent="0.25">
      <c r="A9" s="35" t="s">
        <v>12</v>
      </c>
      <c r="B9" s="33"/>
      <c r="C9" s="33"/>
      <c r="D9" s="33"/>
      <c r="E9" s="33"/>
      <c r="F9" s="34"/>
      <c r="I9" s="24" t="s">
        <v>30</v>
      </c>
      <c r="J9" s="24">
        <v>6</v>
      </c>
      <c r="K9" s="24">
        <v>6</v>
      </c>
    </row>
    <row r="10" spans="1:11" ht="32.25" thickBot="1" x14ac:dyDescent="0.3">
      <c r="A10" s="36" t="s">
        <v>36</v>
      </c>
      <c r="B10" s="37"/>
      <c r="C10" s="37"/>
      <c r="D10" s="37"/>
      <c r="E10" s="37"/>
      <c r="F10" s="38"/>
      <c r="I10" s="24" t="s">
        <v>31</v>
      </c>
      <c r="J10" s="24">
        <v>7</v>
      </c>
      <c r="K10" s="24">
        <v>7</v>
      </c>
    </row>
    <row r="11" spans="1:11" x14ac:dyDescent="0.25">
      <c r="I11" s="24" t="s">
        <v>32</v>
      </c>
      <c r="J11" s="24">
        <v>8</v>
      </c>
      <c r="K11" s="24">
        <v>8</v>
      </c>
    </row>
    <row r="12" spans="1:11" ht="16.5" thickBot="1" x14ac:dyDescent="0.3">
      <c r="I12" s="24" t="s">
        <v>37</v>
      </c>
      <c r="J12" s="24">
        <v>9</v>
      </c>
      <c r="K12" s="24">
        <v>9</v>
      </c>
    </row>
    <row r="13" spans="1:11" x14ac:dyDescent="0.25">
      <c r="A13" s="106" t="s">
        <v>41</v>
      </c>
      <c r="B13" s="107"/>
      <c r="C13" s="107"/>
      <c r="D13" s="107"/>
      <c r="E13" s="107"/>
      <c r="F13" s="108"/>
      <c r="I13" s="24" t="s">
        <v>33</v>
      </c>
      <c r="J13" s="24">
        <v>10</v>
      </c>
      <c r="K13" s="24">
        <v>10</v>
      </c>
    </row>
    <row r="14" spans="1:11" ht="16.5" thickBot="1" x14ac:dyDescent="0.3">
      <c r="A14" s="35"/>
      <c r="B14" s="33"/>
      <c r="C14" s="33"/>
      <c r="D14" s="33"/>
      <c r="E14" s="33"/>
      <c r="F14" s="34"/>
      <c r="I14" s="24" t="s">
        <v>34</v>
      </c>
      <c r="J14" s="24">
        <v>11</v>
      </c>
      <c r="K14" s="24">
        <v>11</v>
      </c>
    </row>
    <row r="15" spans="1:11" x14ac:dyDescent="0.25">
      <c r="A15" s="32" t="s">
        <v>46</v>
      </c>
      <c r="B15" s="33"/>
      <c r="C15" s="109" t="s">
        <v>49</v>
      </c>
      <c r="D15" s="110"/>
      <c r="E15" s="110"/>
      <c r="F15" s="111"/>
      <c r="J15" s="24">
        <v>12</v>
      </c>
      <c r="K15" s="24">
        <v>12</v>
      </c>
    </row>
    <row r="16" spans="1:11" ht="67.150000000000006" customHeight="1" x14ac:dyDescent="0.25">
      <c r="A16" s="35" t="s">
        <v>47</v>
      </c>
      <c r="B16" s="33"/>
      <c r="C16" s="28" t="s">
        <v>15</v>
      </c>
      <c r="D16" s="27" t="s">
        <v>16</v>
      </c>
      <c r="E16" s="27" t="s">
        <v>17</v>
      </c>
      <c r="F16" s="29" t="s">
        <v>50</v>
      </c>
      <c r="J16" s="24">
        <v>13</v>
      </c>
      <c r="K16" s="24">
        <v>13</v>
      </c>
    </row>
    <row r="17" spans="1:11" ht="32.1" customHeight="1" thickBot="1" x14ac:dyDescent="0.3">
      <c r="A17" s="32" t="s">
        <v>44</v>
      </c>
      <c r="B17" s="33"/>
      <c r="C17" s="30" t="s">
        <v>35</v>
      </c>
      <c r="D17" s="112" t="str">
        <f>CONCATENATE(H21,"_",I21,"_",J21,"_",K45)</f>
        <v>CN_07_04_REC10</v>
      </c>
      <c r="E17" s="113"/>
      <c r="F17" s="114"/>
      <c r="J17" s="24">
        <v>14</v>
      </c>
      <c r="K17" s="24">
        <v>14</v>
      </c>
    </row>
    <row r="18" spans="1:11" ht="79.5" thickBot="1" x14ac:dyDescent="0.3">
      <c r="A18" s="35" t="s">
        <v>48</v>
      </c>
      <c r="B18" s="33"/>
      <c r="C18" s="64" t="s">
        <v>128</v>
      </c>
      <c r="D18" s="104" t="str">
        <f>CONCATENATE("SolicitudGrafica_",D17,".xls")</f>
        <v>SolicitudGrafica_CN_07_04_REC10.xls</v>
      </c>
      <c r="E18" s="104"/>
      <c r="F18" s="105"/>
      <c r="J18" s="24">
        <v>15</v>
      </c>
      <c r="K18" s="24">
        <v>15</v>
      </c>
    </row>
    <row r="19" spans="1:11" x14ac:dyDescent="0.25">
      <c r="A19" s="32" t="s">
        <v>10</v>
      </c>
      <c r="B19" s="33"/>
      <c r="C19" s="33"/>
      <c r="D19" s="33"/>
      <c r="E19" s="33"/>
      <c r="F19" s="34"/>
      <c r="H19" s="24">
        <v>3</v>
      </c>
      <c r="J19" s="24">
        <v>16</v>
      </c>
      <c r="K19" s="24">
        <v>16</v>
      </c>
    </row>
    <row r="20" spans="1:11" ht="63.75" thickBot="1" x14ac:dyDescent="0.3">
      <c r="A20" s="36" t="s">
        <v>51</v>
      </c>
      <c r="B20" s="37"/>
      <c r="C20" s="37"/>
      <c r="D20" s="37"/>
      <c r="E20" s="37"/>
      <c r="F20" s="38"/>
      <c r="H20" s="24">
        <v>2</v>
      </c>
      <c r="I20" s="24">
        <v>5</v>
      </c>
      <c r="J20" s="24">
        <v>4</v>
      </c>
      <c r="K20" s="24">
        <v>17</v>
      </c>
    </row>
    <row r="21" spans="1:11" x14ac:dyDescent="0.25">
      <c r="H21" s="24" t="str">
        <f>IF(INDEX(H4:H7,H20)=H4,"MA",IF(INDEX(H4:H7,H20)=H5,"CN",IF(INDEX(H4:H7,H20)=H6,"CS",IF(INDEX(H4:H7,H20)=H7,"LE"))))</f>
        <v>CN</v>
      </c>
      <c r="I21" s="24" t="str">
        <f>CONCATENATE(IF((I20+2)&lt;10,"0",""),I20+2)</f>
        <v>07</v>
      </c>
      <c r="J21" s="24" t="str">
        <f>CONCATENATE(IF(J20&lt;10,"0",""),J20)</f>
        <v>04</v>
      </c>
      <c r="K21" s="24">
        <v>18</v>
      </c>
    </row>
    <row r="22" spans="1:11" x14ac:dyDescent="0.25">
      <c r="K22" s="24">
        <v>19</v>
      </c>
    </row>
    <row r="23" spans="1:11" x14ac:dyDescent="0.25">
      <c r="K23" s="24">
        <v>20</v>
      </c>
    </row>
    <row r="24" spans="1:11" x14ac:dyDescent="0.25">
      <c r="K24" s="24">
        <v>21</v>
      </c>
    </row>
    <row r="25" spans="1:11" x14ac:dyDescent="0.25">
      <c r="K25" s="24">
        <v>22</v>
      </c>
    </row>
    <row r="26" spans="1:11" x14ac:dyDescent="0.25">
      <c r="K26" s="24">
        <v>23</v>
      </c>
    </row>
    <row r="27" spans="1:11" x14ac:dyDescent="0.25">
      <c r="K27" s="24">
        <v>24</v>
      </c>
    </row>
    <row r="28" spans="1:11" x14ac:dyDescent="0.25">
      <c r="K28" s="24">
        <v>25</v>
      </c>
    </row>
    <row r="29" spans="1:11" x14ac:dyDescent="0.25">
      <c r="K29" s="24">
        <v>26</v>
      </c>
    </row>
    <row r="30" spans="1:11" x14ac:dyDescent="0.25">
      <c r="K30" s="24">
        <v>27</v>
      </c>
    </row>
    <row r="31" spans="1:11" x14ac:dyDescent="0.25">
      <c r="K31" s="24">
        <v>28</v>
      </c>
    </row>
    <row r="32" spans="1:11" x14ac:dyDescent="0.25">
      <c r="K32" s="24">
        <v>29</v>
      </c>
    </row>
    <row r="33" spans="11:11" x14ac:dyDescent="0.25">
      <c r="K33" s="24">
        <v>30</v>
      </c>
    </row>
    <row r="34" spans="11:11" x14ac:dyDescent="0.25">
      <c r="K34" s="24">
        <v>31</v>
      </c>
    </row>
    <row r="35" spans="11:11" x14ac:dyDescent="0.25">
      <c r="K35" s="24">
        <v>32</v>
      </c>
    </row>
    <row r="36" spans="11:11" x14ac:dyDescent="0.25">
      <c r="K36" s="24">
        <v>33</v>
      </c>
    </row>
    <row r="37" spans="11:11" x14ac:dyDescent="0.25">
      <c r="K37" s="24">
        <v>34</v>
      </c>
    </row>
    <row r="38" spans="11:11" x14ac:dyDescent="0.25">
      <c r="K38" s="24">
        <v>35</v>
      </c>
    </row>
    <row r="39" spans="11:11" x14ac:dyDescent="0.25">
      <c r="K39" s="24">
        <v>36</v>
      </c>
    </row>
    <row r="40" spans="11:11" x14ac:dyDescent="0.25">
      <c r="K40" s="24">
        <v>37</v>
      </c>
    </row>
    <row r="41" spans="11:11" x14ac:dyDescent="0.25">
      <c r="K41" s="24">
        <v>38</v>
      </c>
    </row>
    <row r="42" spans="11:11" x14ac:dyDescent="0.25">
      <c r="K42" s="24">
        <v>39</v>
      </c>
    </row>
    <row r="43" spans="11:11" x14ac:dyDescent="0.25">
      <c r="K43" s="24">
        <v>40</v>
      </c>
    </row>
    <row r="44" spans="11:11" x14ac:dyDescent="0.25">
      <c r="K44" s="24">
        <v>1</v>
      </c>
    </row>
    <row r="45" spans="11:11" x14ac:dyDescent="0.25">
      <c r="K45" s="24"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24" customWidth="1"/>
    <col min="2" max="2" width="22.25" style="24" customWidth="1"/>
    <col min="3" max="3" width="17.375" style="24" customWidth="1"/>
    <col min="4" max="4" width="10.875" style="24"/>
    <col min="5" max="5" width="11.75" style="24" customWidth="1"/>
    <col min="6" max="6" width="12.75" style="24" customWidth="1"/>
    <col min="7" max="7" width="11" style="24" customWidth="1"/>
    <col min="8" max="8" width="24.5" style="24" customWidth="1"/>
    <col min="9" max="9" width="22.25" style="24" customWidth="1"/>
    <col min="10" max="10" width="20.75" style="24" customWidth="1"/>
    <col min="11" max="11" width="44.5" style="24" customWidth="1"/>
    <col min="12" max="16384" width="10.875" style="24"/>
  </cols>
  <sheetData>
    <row r="1" spans="1:11" x14ac:dyDescent="0.25">
      <c r="A1" s="120" t="s">
        <v>56</v>
      </c>
      <c r="B1" s="120" t="s">
        <v>63</v>
      </c>
      <c r="C1" s="120" t="s">
        <v>64</v>
      </c>
      <c r="D1" s="120" t="s">
        <v>5</v>
      </c>
      <c r="E1" s="120" t="s">
        <v>65</v>
      </c>
      <c r="F1" s="120" t="s">
        <v>66</v>
      </c>
      <c r="G1" s="120" t="s">
        <v>67</v>
      </c>
      <c r="H1" s="121" t="s">
        <v>68</v>
      </c>
      <c r="I1" s="121"/>
      <c r="J1" s="121"/>
    </row>
    <row r="2" spans="1:11" x14ac:dyDescent="0.25">
      <c r="A2" s="120"/>
      <c r="B2" s="120"/>
      <c r="C2" s="120"/>
      <c r="D2" s="120"/>
      <c r="E2" s="120"/>
      <c r="F2" s="120"/>
      <c r="G2" s="120"/>
      <c r="H2" s="43" t="s">
        <v>65</v>
      </c>
      <c r="I2" s="43" t="s">
        <v>66</v>
      </c>
      <c r="J2" s="43" t="s">
        <v>67</v>
      </c>
    </row>
    <row r="3" spans="1:11" s="45" customFormat="1" x14ac:dyDescent="0.25">
      <c r="A3" s="44" t="s">
        <v>69</v>
      </c>
      <c r="B3" s="44" t="s">
        <v>70</v>
      </c>
      <c r="C3" s="44" t="s">
        <v>71</v>
      </c>
      <c r="D3" s="44" t="s">
        <v>72</v>
      </c>
      <c r="E3" s="44" t="s">
        <v>73</v>
      </c>
      <c r="F3" s="44"/>
      <c r="G3" s="44"/>
      <c r="H3" s="44" t="s">
        <v>130</v>
      </c>
      <c r="I3" s="44"/>
      <c r="J3" s="44"/>
    </row>
    <row r="4" spans="1:11" s="45" customFormat="1" x14ac:dyDescent="0.25">
      <c r="A4" s="46" t="s">
        <v>57</v>
      </c>
      <c r="B4" s="46" t="s">
        <v>74</v>
      </c>
      <c r="C4" s="46" t="s">
        <v>71</v>
      </c>
      <c r="D4" s="46" t="s">
        <v>72</v>
      </c>
      <c r="E4" s="46" t="s">
        <v>75</v>
      </c>
      <c r="F4" s="46" t="s">
        <v>76</v>
      </c>
      <c r="G4" s="46"/>
      <c r="H4" s="46" t="s">
        <v>131</v>
      </c>
      <c r="I4" s="46" t="s">
        <v>133</v>
      </c>
      <c r="J4" s="46"/>
    </row>
    <row r="5" spans="1:11" s="45" customFormat="1" x14ac:dyDescent="0.25">
      <c r="A5" s="47" t="s">
        <v>77</v>
      </c>
      <c r="B5" s="46" t="s">
        <v>78</v>
      </c>
      <c r="C5" s="46" t="s">
        <v>71</v>
      </c>
      <c r="D5" s="46" t="s">
        <v>72</v>
      </c>
      <c r="E5" s="46" t="s">
        <v>75</v>
      </c>
      <c r="F5" s="46" t="s">
        <v>76</v>
      </c>
      <c r="G5" s="48"/>
      <c r="H5" s="46" t="s">
        <v>131</v>
      </c>
      <c r="I5" s="46" t="s">
        <v>133</v>
      </c>
      <c r="J5" s="48"/>
    </row>
    <row r="6" spans="1:11" s="45" customFormat="1" x14ac:dyDescent="0.25">
      <c r="A6" s="46" t="s">
        <v>58</v>
      </c>
      <c r="B6" s="46" t="s">
        <v>79</v>
      </c>
      <c r="C6" s="46" t="s">
        <v>71</v>
      </c>
      <c r="D6" s="46" t="s">
        <v>72</v>
      </c>
      <c r="E6" s="46" t="s">
        <v>75</v>
      </c>
      <c r="F6" s="46" t="s">
        <v>76</v>
      </c>
      <c r="G6" s="46" t="s">
        <v>73</v>
      </c>
      <c r="H6" s="46" t="s">
        <v>131</v>
      </c>
      <c r="I6" s="46" t="s">
        <v>133</v>
      </c>
      <c r="J6" s="46" t="s">
        <v>134</v>
      </c>
    </row>
    <row r="7" spans="1:11" s="45" customFormat="1" ht="25.5" x14ac:dyDescent="0.25">
      <c r="A7" s="46" t="s">
        <v>80</v>
      </c>
      <c r="B7" s="46" t="s">
        <v>81</v>
      </c>
      <c r="C7" s="46" t="s">
        <v>71</v>
      </c>
      <c r="D7" s="46" t="s">
        <v>72</v>
      </c>
      <c r="E7" s="46" t="s">
        <v>75</v>
      </c>
      <c r="F7" s="46" t="s">
        <v>76</v>
      </c>
      <c r="G7" s="46"/>
      <c r="H7" s="46" t="s">
        <v>131</v>
      </c>
      <c r="I7" s="46" t="s">
        <v>133</v>
      </c>
      <c r="J7" s="46"/>
    </row>
    <row r="8" spans="1:11" s="45" customFormat="1" ht="25.5" x14ac:dyDescent="0.25">
      <c r="A8" s="46" t="s">
        <v>82</v>
      </c>
      <c r="B8" s="46" t="s">
        <v>83</v>
      </c>
      <c r="C8" s="46" t="s">
        <v>71</v>
      </c>
      <c r="D8" s="46" t="s">
        <v>72</v>
      </c>
      <c r="E8" s="46" t="s">
        <v>75</v>
      </c>
      <c r="F8" s="46" t="s">
        <v>76</v>
      </c>
      <c r="G8" s="46"/>
      <c r="H8" s="46" t="s">
        <v>131</v>
      </c>
      <c r="I8" s="46" t="s">
        <v>133</v>
      </c>
      <c r="J8" s="46"/>
    </row>
    <row r="9" spans="1:11" s="45" customFormat="1" x14ac:dyDescent="0.25">
      <c r="A9" s="46" t="s">
        <v>84</v>
      </c>
      <c r="B9" s="46" t="s">
        <v>85</v>
      </c>
      <c r="C9" s="46" t="s">
        <v>71</v>
      </c>
      <c r="D9" s="46" t="s">
        <v>72</v>
      </c>
      <c r="E9" s="46" t="s">
        <v>75</v>
      </c>
      <c r="F9" s="46" t="s">
        <v>76</v>
      </c>
      <c r="G9" s="46"/>
      <c r="H9" s="46" t="s">
        <v>131</v>
      </c>
      <c r="I9" s="46" t="s">
        <v>133</v>
      </c>
      <c r="J9" s="46"/>
    </row>
    <row r="10" spans="1:11" s="45" customFormat="1" x14ac:dyDescent="0.25">
      <c r="A10" s="46" t="s">
        <v>86</v>
      </c>
      <c r="B10" s="46" t="s">
        <v>87</v>
      </c>
      <c r="C10" s="46" t="s">
        <v>71</v>
      </c>
      <c r="D10" s="46" t="s">
        <v>72</v>
      </c>
      <c r="E10" s="46" t="s">
        <v>88</v>
      </c>
      <c r="F10" s="46"/>
      <c r="G10" s="46"/>
      <c r="H10" s="46" t="s">
        <v>130</v>
      </c>
      <c r="I10" s="46" t="s">
        <v>133</v>
      </c>
      <c r="J10" s="46"/>
    </row>
    <row r="11" spans="1:11" s="45" customFormat="1" ht="25.5" x14ac:dyDescent="0.25">
      <c r="A11" s="46" t="s">
        <v>89</v>
      </c>
      <c r="B11" s="46" t="s">
        <v>90</v>
      </c>
      <c r="C11" s="46" t="s">
        <v>71</v>
      </c>
      <c r="D11" s="46" t="s">
        <v>72</v>
      </c>
      <c r="E11" s="46" t="s">
        <v>75</v>
      </c>
      <c r="F11" s="46" t="s">
        <v>76</v>
      </c>
      <c r="G11" s="46"/>
      <c r="H11" s="46" t="s">
        <v>131</v>
      </c>
      <c r="I11" s="46" t="s">
        <v>133</v>
      </c>
      <c r="J11" s="46"/>
    </row>
    <row r="12" spans="1:11" s="45" customFormat="1" x14ac:dyDescent="0.25">
      <c r="A12" s="46" t="s">
        <v>91</v>
      </c>
      <c r="B12" s="46" t="s">
        <v>92</v>
      </c>
      <c r="C12" s="46" t="s">
        <v>71</v>
      </c>
      <c r="D12" s="46" t="s">
        <v>72</v>
      </c>
      <c r="E12" s="46" t="s">
        <v>75</v>
      </c>
      <c r="F12" s="46" t="s">
        <v>76</v>
      </c>
      <c r="G12" s="46"/>
      <c r="H12" s="46" t="s">
        <v>131</v>
      </c>
      <c r="I12" s="46" t="s">
        <v>133</v>
      </c>
      <c r="J12" s="46"/>
    </row>
    <row r="13" spans="1:11" ht="63" x14ac:dyDescent="0.25">
      <c r="A13" s="49" t="s">
        <v>93</v>
      </c>
      <c r="B13" s="49" t="s">
        <v>94</v>
      </c>
      <c r="C13" s="46" t="s">
        <v>71</v>
      </c>
      <c r="D13" s="50" t="s">
        <v>95</v>
      </c>
      <c r="E13" s="50"/>
      <c r="F13" s="51" t="s">
        <v>125</v>
      </c>
      <c r="G13" s="49"/>
      <c r="H13" s="46"/>
      <c r="I13" s="46" t="s">
        <v>130</v>
      </c>
      <c r="J13" s="49"/>
      <c r="K13" s="24" t="s">
        <v>96</v>
      </c>
    </row>
    <row r="14" spans="1:11" x14ac:dyDescent="0.25">
      <c r="A14" s="49" t="s">
        <v>97</v>
      </c>
      <c r="B14" s="49" t="s">
        <v>98</v>
      </c>
      <c r="C14" s="46" t="s">
        <v>71</v>
      </c>
      <c r="D14" s="50" t="s">
        <v>72</v>
      </c>
      <c r="E14" s="50"/>
      <c r="F14" s="51" t="s">
        <v>126</v>
      </c>
      <c r="G14" s="49"/>
      <c r="H14" s="46"/>
      <c r="I14" s="46" t="s">
        <v>130</v>
      </c>
      <c r="J14" s="49"/>
    </row>
    <row r="15" spans="1:11" ht="31.5" x14ac:dyDescent="0.25">
      <c r="A15" s="49" t="s">
        <v>99</v>
      </c>
      <c r="B15" s="49" t="s">
        <v>100</v>
      </c>
      <c r="C15" s="46" t="s">
        <v>101</v>
      </c>
      <c r="D15" s="49" t="s">
        <v>95</v>
      </c>
      <c r="E15" s="49" t="s">
        <v>124</v>
      </c>
      <c r="F15" s="49"/>
      <c r="G15" s="49"/>
      <c r="H15" s="46" t="s">
        <v>130</v>
      </c>
      <c r="I15" s="49"/>
      <c r="J15" s="49"/>
      <c r="K15" s="24" t="s">
        <v>102</v>
      </c>
    </row>
    <row r="16" spans="1:11" ht="94.5" x14ac:dyDescent="0.25">
      <c r="A16" s="51" t="s">
        <v>103</v>
      </c>
      <c r="B16" s="51"/>
      <c r="C16" s="47" t="s">
        <v>101</v>
      </c>
      <c r="D16" s="51" t="s">
        <v>104</v>
      </c>
      <c r="E16" s="50" t="s">
        <v>122</v>
      </c>
      <c r="F16" s="50" t="s">
        <v>123</v>
      </c>
      <c r="G16" s="50"/>
      <c r="H16" s="51" t="s">
        <v>132</v>
      </c>
      <c r="I16" s="51" t="s">
        <v>135</v>
      </c>
      <c r="J16" s="50"/>
      <c r="K16" s="52" t="s">
        <v>105</v>
      </c>
    </row>
    <row r="17" spans="1:11" ht="25.5" x14ac:dyDescent="0.25">
      <c r="A17" s="46" t="s">
        <v>106</v>
      </c>
      <c r="B17" s="46"/>
      <c r="C17" s="46" t="s">
        <v>71</v>
      </c>
      <c r="D17" s="46" t="s">
        <v>72</v>
      </c>
      <c r="E17" s="46" t="s">
        <v>107</v>
      </c>
      <c r="F17" s="46" t="s">
        <v>108</v>
      </c>
      <c r="G17" s="46"/>
      <c r="H17" s="53" t="s">
        <v>109</v>
      </c>
      <c r="I17" s="53" t="s">
        <v>110</v>
      </c>
      <c r="J17" s="46"/>
      <c r="K17" s="54" t="s">
        <v>111</v>
      </c>
    </row>
    <row r="20" spans="1:11" x14ac:dyDescent="0.25">
      <c r="A20" s="55" t="s">
        <v>112</v>
      </c>
    </row>
    <row r="21" spans="1:11" x14ac:dyDescent="0.25">
      <c r="A21" s="56" t="s">
        <v>113</v>
      </c>
      <c r="B21" s="57" t="s">
        <v>136</v>
      </c>
      <c r="C21" s="58" t="s">
        <v>22</v>
      </c>
      <c r="D21" s="57"/>
      <c r="E21" s="57"/>
    </row>
    <row r="22" spans="1:11" x14ac:dyDescent="0.25">
      <c r="A22" s="59" t="s">
        <v>114</v>
      </c>
      <c r="B22" s="65" t="s">
        <v>137</v>
      </c>
      <c r="C22" s="61" t="s">
        <v>138</v>
      </c>
      <c r="D22" s="60"/>
      <c r="E22" s="60"/>
    </row>
    <row r="23" spans="1:11" x14ac:dyDescent="0.25">
      <c r="A23" s="59" t="s">
        <v>115</v>
      </c>
      <c r="B23" s="65" t="s">
        <v>139</v>
      </c>
      <c r="C23" s="61" t="s">
        <v>140</v>
      </c>
      <c r="D23" s="60"/>
      <c r="E23" s="60"/>
    </row>
    <row r="24" spans="1:11" ht="31.5" x14ac:dyDescent="0.25">
      <c r="A24" s="59" t="s">
        <v>116</v>
      </c>
      <c r="B24" s="60" t="s">
        <v>141</v>
      </c>
      <c r="C24" s="61" t="s">
        <v>144</v>
      </c>
      <c r="D24" s="60"/>
      <c r="E24" s="60"/>
    </row>
    <row r="25" spans="1:11" x14ac:dyDescent="0.25">
      <c r="A25" s="59" t="s">
        <v>117</v>
      </c>
      <c r="B25" s="60" t="s">
        <v>142</v>
      </c>
      <c r="C25" s="61" t="s">
        <v>143</v>
      </c>
      <c r="D25" s="60"/>
      <c r="E25" s="60"/>
    </row>
    <row r="26" spans="1:11" ht="63" x14ac:dyDescent="0.25">
      <c r="A26" s="59" t="s">
        <v>118</v>
      </c>
      <c r="B26" s="60" t="s">
        <v>119</v>
      </c>
      <c r="C26" s="61" t="s">
        <v>120</v>
      </c>
      <c r="D26" s="60"/>
      <c r="E26" s="60"/>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2015-09-16T18:48:41Z</dcterms:modified>
</cp:coreProperties>
</file>